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4440" windowHeight="3660"/>
  </bookViews>
  <sheets>
    <sheet name="Conversion to Rate" sheetId="12" r:id="rId1"/>
    <sheet name="Event Rate" sheetId="11" r:id="rId2"/>
    <sheet name="Days Between Events" sheetId="13" r:id="rId3"/>
  </sheets>
  <calcPr calcId="145621"/>
</workbook>
</file>

<file path=xl/calcChain.xml><?xml version="1.0" encoding="utf-8"?>
<calcChain xmlns="http://schemas.openxmlformats.org/spreadsheetml/2006/main">
  <c r="B4" i="13" l="1"/>
  <c r="D5" i="13" s="1"/>
  <c r="B5" i="13"/>
  <c r="B6" i="13"/>
  <c r="B7" i="13"/>
  <c r="B8" i="13"/>
  <c r="B9" i="13"/>
  <c r="B10" i="13"/>
  <c r="D10" i="13" s="1"/>
  <c r="B11" i="13"/>
  <c r="B12" i="13"/>
  <c r="D12" i="13" s="1"/>
  <c r="B13" i="13"/>
  <c r="B14" i="13"/>
  <c r="D14" i="13" s="1"/>
  <c r="B15" i="13"/>
  <c r="B16" i="13"/>
  <c r="B17" i="13"/>
  <c r="B18" i="13"/>
  <c r="D18" i="13" s="1"/>
  <c r="B19" i="13"/>
  <c r="B20" i="13"/>
  <c r="D20" i="13" s="1"/>
  <c r="B21" i="13"/>
  <c r="B3" i="13"/>
  <c r="D4" i="13" s="1"/>
  <c r="D17" i="13"/>
  <c r="D16" i="13"/>
  <c r="D15" i="13"/>
  <c r="D9" i="13"/>
  <c r="D8" i="13"/>
  <c r="D7" i="13"/>
  <c r="D6" i="13"/>
  <c r="D21" i="13" l="1"/>
  <c r="D13" i="13"/>
  <c r="C3" i="13"/>
  <c r="C4" i="13"/>
  <c r="C5" i="13" s="1"/>
  <c r="C6" i="13" s="1"/>
  <c r="C7" i="13" s="1"/>
  <c r="C8" i="13" s="1"/>
  <c r="C9" i="13" s="1"/>
  <c r="C10" i="13" s="1"/>
  <c r="C11" i="13" s="1"/>
  <c r="C12" i="13" s="1"/>
  <c r="C13" i="13" s="1"/>
  <c r="C14" i="13" s="1"/>
  <c r="C15" i="13" s="1"/>
  <c r="C16" i="13" s="1"/>
  <c r="C17" i="13" s="1"/>
  <c r="C18" i="13" s="1"/>
  <c r="C19" i="13" s="1"/>
  <c r="C20" i="13" s="1"/>
  <c r="C21" i="13" s="1"/>
  <c r="E4" i="13"/>
  <c r="G3" i="13" s="1"/>
  <c r="D11" i="13"/>
  <c r="D19" i="13"/>
  <c r="B4" i="11"/>
  <c r="B8" i="11"/>
  <c r="B12" i="11"/>
  <c r="B16" i="11"/>
  <c r="B20" i="11"/>
  <c r="B22" i="12"/>
  <c r="C22" i="12" s="1"/>
  <c r="D22" i="12" s="1"/>
  <c r="B21" i="11" s="1"/>
  <c r="B21" i="12"/>
  <c r="C21" i="12" s="1"/>
  <c r="D21" i="12" s="1"/>
  <c r="B20" i="12"/>
  <c r="C20" i="12" s="1"/>
  <c r="D20" i="12" s="1"/>
  <c r="B19" i="11" s="1"/>
  <c r="B19" i="12"/>
  <c r="C19" i="12" s="1"/>
  <c r="D19" i="12" s="1"/>
  <c r="B18" i="11" s="1"/>
  <c r="B18" i="12"/>
  <c r="C18" i="12" s="1"/>
  <c r="D18" i="12" s="1"/>
  <c r="B17" i="11" s="1"/>
  <c r="D17" i="11" s="1"/>
  <c r="B17" i="12"/>
  <c r="C17" i="12" s="1"/>
  <c r="D17" i="12" s="1"/>
  <c r="B16" i="12"/>
  <c r="C16" i="12" s="1"/>
  <c r="D16" i="12" s="1"/>
  <c r="B15" i="11" s="1"/>
  <c r="B15" i="12"/>
  <c r="C15" i="12" s="1"/>
  <c r="D15" i="12" s="1"/>
  <c r="B14" i="11" s="1"/>
  <c r="B14" i="12"/>
  <c r="C14" i="12" s="1"/>
  <c r="D14" i="12" s="1"/>
  <c r="B13" i="11" s="1"/>
  <c r="D13" i="11" s="1"/>
  <c r="B13" i="12"/>
  <c r="C13" i="12" s="1"/>
  <c r="D13" i="12" s="1"/>
  <c r="B12" i="12"/>
  <c r="C12" i="12" s="1"/>
  <c r="D12" i="12" s="1"/>
  <c r="B11" i="11" s="1"/>
  <c r="B11" i="12"/>
  <c r="C11" i="12" s="1"/>
  <c r="D11" i="12" s="1"/>
  <c r="B10" i="11" s="1"/>
  <c r="B10" i="12"/>
  <c r="C10" i="12" s="1"/>
  <c r="D10" i="12" s="1"/>
  <c r="B9" i="11" s="1"/>
  <c r="D9" i="11" s="1"/>
  <c r="B9" i="12"/>
  <c r="C9" i="12" s="1"/>
  <c r="D9" i="12" s="1"/>
  <c r="B8" i="12"/>
  <c r="C8" i="12" s="1"/>
  <c r="D8" i="12" s="1"/>
  <c r="B7" i="11" s="1"/>
  <c r="B7" i="12"/>
  <c r="C7" i="12" s="1"/>
  <c r="D7" i="12" s="1"/>
  <c r="B6" i="11" s="1"/>
  <c r="B6" i="12"/>
  <c r="C6" i="12" s="1"/>
  <c r="D6" i="12" s="1"/>
  <c r="B5" i="11" s="1"/>
  <c r="B5" i="12"/>
  <c r="C5" i="12" s="1"/>
  <c r="D5" i="12" s="1"/>
  <c r="B4" i="12"/>
  <c r="C4" i="12" s="1"/>
  <c r="D4" i="12" s="1"/>
  <c r="B3" i="11" s="1"/>
  <c r="G2" i="13" l="1"/>
  <c r="G4" i="13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H3" i="13"/>
  <c r="E5" i="13"/>
  <c r="E6" i="13" s="1"/>
  <c r="E7" i="13" s="1"/>
  <c r="E8" i="13" s="1"/>
  <c r="E9" i="13" s="1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F4" i="13"/>
  <c r="F5" i="13" s="1"/>
  <c r="F6" i="13" s="1"/>
  <c r="F7" i="13" s="1"/>
  <c r="F8" i="13" s="1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D7" i="11"/>
  <c r="D15" i="11"/>
  <c r="D10" i="11"/>
  <c r="D18" i="11"/>
  <c r="D11" i="11"/>
  <c r="D19" i="11"/>
  <c r="D20" i="11"/>
  <c r="D12" i="11"/>
  <c r="C3" i="11"/>
  <c r="D5" i="11"/>
  <c r="D14" i="11"/>
  <c r="D6" i="11"/>
  <c r="D21" i="11"/>
  <c r="D16" i="11"/>
  <c r="D8" i="11"/>
  <c r="H4" i="13" l="1"/>
  <c r="H5" i="13" s="1"/>
  <c r="H6" i="13" s="1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" i="13"/>
  <c r="C4" i="1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D4" i="11"/>
  <c r="E4" i="11" s="1"/>
  <c r="E5" i="11" s="1"/>
  <c r="E6" i="11" l="1"/>
  <c r="E7" i="11" s="1"/>
  <c r="E8" i="11" s="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3" i="11" l="1"/>
  <c r="H4" i="11" s="1"/>
  <c r="H5" i="11" s="1"/>
  <c r="H6" i="11" s="1"/>
  <c r="H7" i="11" s="1"/>
  <c r="H8" i="11" s="1"/>
  <c r="H9" i="11" s="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G3" i="1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4" i="11"/>
  <c r="F5" i="11" l="1"/>
  <c r="F6" i="11" s="1"/>
  <c r="F7" i="11" s="1"/>
  <c r="F8" i="11" s="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G2" i="11"/>
  <c r="H2" i="11"/>
</calcChain>
</file>

<file path=xl/comments1.xml><?xml version="1.0" encoding="utf-8"?>
<comments xmlns="http://schemas.openxmlformats.org/spreadsheetml/2006/main">
  <authors>
    <author>Stacey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Stacey:</t>
        </r>
        <r>
          <rPr>
            <sz val="9"/>
            <color indexed="81"/>
            <rFont val="Tahoma"/>
            <family val="2"/>
          </rPr>
          <t xml:space="preserve">
These values are linked to the Event Rate calculations on the Conversion to Rate spreadsheet.</t>
        </r>
      </text>
    </comment>
  </commentList>
</comments>
</file>

<file path=xl/comments2.xml><?xml version="1.0" encoding="utf-8"?>
<comments xmlns="http://schemas.openxmlformats.org/spreadsheetml/2006/main">
  <authors>
    <author>Stacey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Stacey:</t>
        </r>
        <r>
          <rPr>
            <sz val="9"/>
            <color indexed="81"/>
            <rFont val="Tahoma"/>
            <family val="2"/>
          </rPr>
          <t xml:space="preserve">
These values are linked to the Event Rate calculations on the Conversion to Rate spreadsheet.</t>
        </r>
      </text>
    </comment>
  </commentList>
</comments>
</file>

<file path=xl/sharedStrings.xml><?xml version="1.0" encoding="utf-8"?>
<sst xmlns="http://schemas.openxmlformats.org/spreadsheetml/2006/main" count="34" uniqueCount="19">
  <si>
    <t>target lower limit</t>
  </si>
  <si>
    <t>target upper limit</t>
  </si>
  <si>
    <t>NOTE: the remaining rows contain links to values in the first row</t>
  </si>
  <si>
    <t>Central Line</t>
  </si>
  <si>
    <t>Moving Ranges</t>
  </si>
  <si>
    <t>Average Moving Range</t>
  </si>
  <si>
    <t>Upper Range Limit</t>
  </si>
  <si>
    <t>lower Natural Process Limit</t>
  </si>
  <si>
    <t>upper Natural Process Limit</t>
  </si>
  <si>
    <t>Target Central Line</t>
  </si>
  <si>
    <t>Date of event</t>
  </si>
  <si>
    <t>Days between events</t>
  </si>
  <si>
    <t>Infection Rate</t>
  </si>
  <si>
    <t>Enter your event dates here</t>
  </si>
  <si>
    <t>These values are calculated automatically - just adjust the formulae here to match the range of your own data.</t>
  </si>
  <si>
    <t>Instantaneous Rate 
(Events per year)</t>
  </si>
  <si>
    <t>Daily Rate
(Events per day)</t>
  </si>
  <si>
    <t>NOTE: you can set targets for the Central Line and/or Natural Process Limits</t>
  </si>
  <si>
    <t>NOTE: the formulae for Central Line and Natural Process Limits are in this row and the following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</si>
</sst>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m/yyyy;@"/>
    <numFmt numFmtId="166" formatCode="0.000"/>
  </numFmts>
  <fonts count="13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10"/>
      <color indexed="10"/>
      <name val="Arial Narrow"/>
      <family val="2"/>
    </font>
    <font>
      <i/>
      <sz val="10"/>
      <color indexed="10"/>
      <name val="Arial Narrow"/>
      <family val="2"/>
    </font>
    <font>
      <b/>
      <sz val="10"/>
      <color theme="3" tint="0.39997558519241921"/>
      <name val="Arial Narrow"/>
      <family val="2"/>
    </font>
    <font>
      <sz val="10"/>
      <color theme="3" tint="0.39997558519241921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0" tint="-0.49998474074526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E6EDF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164" fontId="4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0" xfId="1" applyFont="1"/>
    <xf numFmtId="1" fontId="4" fillId="0" borderId="0" xfId="1" applyNumberFormat="1" applyFont="1"/>
    <xf numFmtId="0" fontId="3" fillId="0" borderId="0" xfId="1" applyFont="1"/>
    <xf numFmtId="0" fontId="4" fillId="0" borderId="0" xfId="1" applyFont="1" applyAlignment="1">
      <alignment horizontal="center"/>
    </xf>
    <xf numFmtId="0" fontId="2" fillId="3" borderId="0" xfId="1" applyFont="1" applyFill="1" applyAlignment="1">
      <alignment horizontal="center" wrapText="1"/>
    </xf>
    <xf numFmtId="164" fontId="2" fillId="3" borderId="0" xfId="1" applyNumberFormat="1" applyFont="1" applyFill="1" applyAlignment="1">
      <alignment horizontal="center"/>
    </xf>
    <xf numFmtId="164" fontId="4" fillId="3" borderId="0" xfId="1" applyNumberFormat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7" fillId="0" borderId="0" xfId="1" applyFont="1" applyAlignment="1">
      <alignment horizontal="center" wrapText="1"/>
    </xf>
    <xf numFmtId="164" fontId="7" fillId="2" borderId="0" xfId="1" applyNumberFormat="1" applyFont="1" applyFill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 applyAlignment="1">
      <alignment wrapText="1"/>
    </xf>
    <xf numFmtId="0" fontId="8" fillId="0" borderId="0" xfId="1" applyFont="1"/>
    <xf numFmtId="164" fontId="7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center" wrapText="1"/>
    </xf>
    <xf numFmtId="165" fontId="1" fillId="0" borderId="0" xfId="1" applyNumberFormat="1" applyFont="1" applyAlignment="1">
      <alignment horizontal="center"/>
    </xf>
    <xf numFmtId="2" fontId="9" fillId="0" borderId="0" xfId="1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 applyBorder="1"/>
    <xf numFmtId="2" fontId="10" fillId="0" borderId="0" xfId="1" applyNumberFormat="1" applyFont="1" applyAlignment="1">
      <alignment horizontal="center"/>
    </xf>
    <xf numFmtId="165" fontId="2" fillId="4" borderId="0" xfId="1" applyNumberFormat="1" applyFont="1" applyFill="1" applyAlignment="1">
      <alignment horizontal="center" wrapText="1"/>
    </xf>
    <xf numFmtId="166" fontId="2" fillId="4" borderId="0" xfId="1" applyNumberFormat="1" applyFont="1" applyFill="1" applyAlignment="1">
      <alignment horizontal="center" wrapText="1"/>
    </xf>
    <xf numFmtId="165" fontId="2" fillId="5" borderId="0" xfId="1" applyNumberFormat="1" applyFont="1" applyFill="1" applyAlignment="1">
      <alignment horizontal="center" wrapText="1"/>
    </xf>
    <xf numFmtId="165" fontId="2" fillId="5" borderId="0" xfId="1" applyNumberFormat="1" applyFont="1" applyFill="1" applyAlignment="1">
      <alignment horizontal="center" wrapText="1"/>
    </xf>
    <xf numFmtId="0" fontId="1" fillId="4" borderId="0" xfId="1" applyFill="1" applyAlignment="1">
      <alignment horizontal="center"/>
    </xf>
    <xf numFmtId="166" fontId="1" fillId="4" borderId="0" xfId="1" applyNumberFormat="1" applyFill="1" applyAlignment="1">
      <alignment horizontal="center"/>
    </xf>
    <xf numFmtId="0" fontId="1" fillId="0" borderId="0" xfId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CCFF"/>
      <rgbColor rgb="00FFFFCC"/>
      <rgbColor rgb="0099CCFF"/>
      <rgbColor rgb="00CC99FF"/>
      <rgbColor rgb="00FFCC99"/>
      <rgbColor rgb="000066CC"/>
      <rgbColor rgb="0086E6CB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75000"/>
                    <a:lumOff val="25000"/>
                  </a:schemeClr>
                </a:solidFill>
              </a:rPr>
              <a:t>Moving Ranges</a:t>
            </a:r>
          </a:p>
        </c:rich>
      </c:tx>
      <c:layout>
        <c:manualLayout>
          <c:xMode val="edge"/>
          <c:yMode val="edge"/>
          <c:x val="4.6458863022073068E-4"/>
          <c:y val="3.62591597544046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16790036662083907"/>
          <c:w val="0.90945032134071602"/>
          <c:h val="0.66858517685289343"/>
        </c:manualLayout>
      </c:layout>
      <c:lineChart>
        <c:grouping val="standard"/>
        <c:varyColors val="0"/>
        <c:ser>
          <c:idx val="0"/>
          <c:order val="0"/>
          <c:tx>
            <c:strRef>
              <c:f>'Event Rate'!$D$1</c:f>
              <c:strCache>
                <c:ptCount val="1"/>
                <c:pt idx="0">
                  <c:v>Moving Ranges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'Event Rate'!$A$3:$A$21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'Event Rate'!$D$3:$D$21</c:f>
              <c:numCache>
                <c:formatCode>0.0</c:formatCode>
                <c:ptCount val="19"/>
                <c:pt idx="1">
                  <c:v>6.4035087719298245</c:v>
                </c:pt>
                <c:pt idx="2">
                  <c:v>16.59090909090909</c:v>
                </c:pt>
                <c:pt idx="3">
                  <c:v>30.416666666666664</c:v>
                </c:pt>
                <c:pt idx="4">
                  <c:v>58.068181818181813</c:v>
                </c:pt>
                <c:pt idx="5">
                  <c:v>38.020833333333329</c:v>
                </c:pt>
                <c:pt idx="6">
                  <c:v>14.877717391304348</c:v>
                </c:pt>
                <c:pt idx="7">
                  <c:v>32.620772946859901</c:v>
                </c:pt>
                <c:pt idx="8">
                  <c:v>30.126984126984119</c:v>
                </c:pt>
                <c:pt idx="9">
                  <c:v>4.1714285714285708</c:v>
                </c:pt>
                <c:pt idx="10">
                  <c:v>9.2323529411764707</c:v>
                </c:pt>
                <c:pt idx="11">
                  <c:v>0.92545638945233311</c:v>
                </c:pt>
                <c:pt idx="12">
                  <c:v>11.956896551724139</c:v>
                </c:pt>
                <c:pt idx="13">
                  <c:v>14.93181818181818</c:v>
                </c:pt>
                <c:pt idx="14">
                  <c:v>20.595611285266457</c:v>
                </c:pt>
                <c:pt idx="15">
                  <c:v>4.0978348035284693</c:v>
                </c:pt>
                <c:pt idx="16">
                  <c:v>14.324127906976745</c:v>
                </c:pt>
                <c:pt idx="17">
                  <c:v>29.330357142857139</c:v>
                </c:pt>
                <c:pt idx="18">
                  <c:v>38.62433862433862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'Event Rate'!$E$1</c:f>
              <c:strCache>
                <c:ptCount val="1"/>
                <c:pt idx="0">
                  <c:v>Average Moving Range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'Event Rate'!$A$3:$A$21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'Event Rate'!$E$3:$E$21</c:f>
              <c:numCache>
                <c:formatCode>0.0</c:formatCode>
                <c:ptCount val="19"/>
                <c:pt idx="1">
                  <c:v>29.900019936204149</c:v>
                </c:pt>
                <c:pt idx="2">
                  <c:v>29.900019936204149</c:v>
                </c:pt>
                <c:pt idx="3">
                  <c:v>29.900019936204149</c:v>
                </c:pt>
                <c:pt idx="4">
                  <c:v>29.900019936204149</c:v>
                </c:pt>
                <c:pt idx="5">
                  <c:v>29.900019936204149</c:v>
                </c:pt>
                <c:pt idx="6">
                  <c:v>29.900019936204149</c:v>
                </c:pt>
                <c:pt idx="7">
                  <c:v>29.900019936204149</c:v>
                </c:pt>
                <c:pt idx="8">
                  <c:v>29.900019936204149</c:v>
                </c:pt>
                <c:pt idx="9">
                  <c:v>29.900019936204149</c:v>
                </c:pt>
                <c:pt idx="10">
                  <c:v>29.900019936204149</c:v>
                </c:pt>
                <c:pt idx="11">
                  <c:v>29.900019936204149</c:v>
                </c:pt>
                <c:pt idx="12">
                  <c:v>29.900019936204149</c:v>
                </c:pt>
                <c:pt idx="13">
                  <c:v>29.900019936204149</c:v>
                </c:pt>
                <c:pt idx="14">
                  <c:v>29.900019936204149</c:v>
                </c:pt>
                <c:pt idx="15">
                  <c:v>29.900019936204149</c:v>
                </c:pt>
                <c:pt idx="16">
                  <c:v>29.900019936204149</c:v>
                </c:pt>
                <c:pt idx="17">
                  <c:v>29.900019936204149</c:v>
                </c:pt>
                <c:pt idx="18">
                  <c:v>29.900019936204149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'Event Rate'!$F$1</c:f>
              <c:strCache>
                <c:ptCount val="1"/>
                <c:pt idx="0">
                  <c:v>Upper Range Limit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'Event Rate'!$A$3:$A$21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'Event Rate'!$F$3:$F$21</c:f>
              <c:numCache>
                <c:formatCode>0.0</c:formatCode>
                <c:ptCount val="19"/>
                <c:pt idx="1">
                  <c:v>97.773065191387573</c:v>
                </c:pt>
                <c:pt idx="2">
                  <c:v>97.773065191387573</c:v>
                </c:pt>
                <c:pt idx="3">
                  <c:v>97.773065191387573</c:v>
                </c:pt>
                <c:pt idx="4">
                  <c:v>97.773065191387573</c:v>
                </c:pt>
                <c:pt idx="5">
                  <c:v>97.773065191387573</c:v>
                </c:pt>
                <c:pt idx="6">
                  <c:v>97.773065191387573</c:v>
                </c:pt>
                <c:pt idx="7">
                  <c:v>97.773065191387573</c:v>
                </c:pt>
                <c:pt idx="8">
                  <c:v>97.773065191387573</c:v>
                </c:pt>
                <c:pt idx="9">
                  <c:v>97.773065191387573</c:v>
                </c:pt>
                <c:pt idx="10">
                  <c:v>97.773065191387573</c:v>
                </c:pt>
                <c:pt idx="11">
                  <c:v>97.773065191387573</c:v>
                </c:pt>
                <c:pt idx="12">
                  <c:v>97.773065191387573</c:v>
                </c:pt>
                <c:pt idx="13">
                  <c:v>97.773065191387573</c:v>
                </c:pt>
                <c:pt idx="14">
                  <c:v>97.773065191387573</c:v>
                </c:pt>
                <c:pt idx="15">
                  <c:v>97.773065191387573</c:v>
                </c:pt>
                <c:pt idx="16">
                  <c:v>97.773065191387573</c:v>
                </c:pt>
                <c:pt idx="17">
                  <c:v>97.773065191387573</c:v>
                </c:pt>
                <c:pt idx="18">
                  <c:v>97.773065191387573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13408"/>
        <c:axId val="63314560"/>
      </c:lineChart>
      <c:catAx>
        <c:axId val="63313408"/>
        <c:scaling>
          <c:orientation val="minMax"/>
        </c:scaling>
        <c:delete val="0"/>
        <c:axPos val="b"/>
        <c:numFmt formatCode="d/mm/yyyy;@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31456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331456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31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 alignWithMargins="0">
      <c:oddHeader>&amp;L&amp;"Arial,Bold"&amp;18SPC Chart Template</c:oddHeader>
      <c:oddFooter>&amp;LStacey Barr, November 2002</c:oddFooter>
    </c:headerFooter>
    <c:pageMargins b="0.98425196850393681" l="0.74803149606299235" r="0.74803149606299235" t="0.98425196850393681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65000"/>
                    <a:lumOff val="35000"/>
                  </a:schemeClr>
                </a:solidFill>
              </a:rPr>
              <a:t>Hospital-Acquired Infection Rate</a:t>
            </a:r>
          </a:p>
        </c:rich>
      </c:tx>
      <c:layout>
        <c:manualLayout>
          <c:xMode val="edge"/>
          <c:yMode val="edge"/>
          <c:x val="4.6436527030235488E-4"/>
          <c:y val="1.4981240200794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20501577052079964"/>
          <c:w val="0.90945032134071602"/>
          <c:h val="0.65141474744919514"/>
        </c:manualLayout>
      </c:layout>
      <c:areaChart>
        <c:grouping val="standard"/>
        <c:varyColors val="0"/>
        <c:ser>
          <c:idx val="2"/>
          <c:order val="2"/>
          <c:tx>
            <c:strRef>
              <c:f>'Event Rate'!$H$1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rgbClr val="E6EDF6"/>
            </a:solidFill>
            <a:ln w="12700">
              <a:noFill/>
              <a:prstDash val="sysDash"/>
            </a:ln>
          </c:spPr>
          <c:cat>
            <c:numRef>
              <c:f>'Event Rate'!$A$3:$A$21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'Event Rate'!$H$3:$H$21</c:f>
              <c:numCache>
                <c:formatCode>0.0</c:formatCode>
                <c:ptCount val="19"/>
                <c:pt idx="0">
                  <c:v>103.2985898458267</c:v>
                </c:pt>
                <c:pt idx="1">
                  <c:v>103.2985898458267</c:v>
                </c:pt>
                <c:pt idx="2">
                  <c:v>103.2985898458267</c:v>
                </c:pt>
                <c:pt idx="3">
                  <c:v>103.2985898458267</c:v>
                </c:pt>
                <c:pt idx="4">
                  <c:v>103.2985898458267</c:v>
                </c:pt>
                <c:pt idx="5">
                  <c:v>103.2985898458267</c:v>
                </c:pt>
                <c:pt idx="6">
                  <c:v>103.2985898458267</c:v>
                </c:pt>
                <c:pt idx="7">
                  <c:v>103.2985898458267</c:v>
                </c:pt>
                <c:pt idx="8">
                  <c:v>103.2985898458267</c:v>
                </c:pt>
                <c:pt idx="9">
                  <c:v>103.2985898458267</c:v>
                </c:pt>
                <c:pt idx="10">
                  <c:v>103.2985898458267</c:v>
                </c:pt>
                <c:pt idx="11">
                  <c:v>103.2985898458267</c:v>
                </c:pt>
                <c:pt idx="12">
                  <c:v>103.2985898458267</c:v>
                </c:pt>
                <c:pt idx="13">
                  <c:v>103.2985898458267</c:v>
                </c:pt>
                <c:pt idx="14">
                  <c:v>103.2985898458267</c:v>
                </c:pt>
                <c:pt idx="15">
                  <c:v>103.2985898458267</c:v>
                </c:pt>
                <c:pt idx="16">
                  <c:v>103.2985898458267</c:v>
                </c:pt>
                <c:pt idx="17">
                  <c:v>103.2985898458267</c:v>
                </c:pt>
                <c:pt idx="18">
                  <c:v>103.2985898458267</c:v>
                </c:pt>
              </c:numCache>
            </c:numRef>
          </c:val>
        </c:ser>
        <c:ser>
          <c:idx val="3"/>
          <c:order val="3"/>
          <c:tx>
            <c:strRef>
              <c:f>'Event Rate'!$G$1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 w="12700">
              <a:noFill/>
              <a:prstDash val="sysDash"/>
            </a:ln>
          </c:spPr>
          <c:cat>
            <c:numRef>
              <c:f>'Event Rate'!$A$3:$A$21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'Event Rate'!$G$3:$G$21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530112"/>
        <c:axId val="63531648"/>
      </c:areaChart>
      <c:lineChart>
        <c:grouping val="standard"/>
        <c:varyColors val="0"/>
        <c:ser>
          <c:idx val="0"/>
          <c:order val="0"/>
          <c:tx>
            <c:strRef>
              <c:f>'Event Rate'!$B$1</c:f>
              <c:strCache>
                <c:ptCount val="1"/>
                <c:pt idx="0">
                  <c:v>Infection Rate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'Event Rate'!$A$2:$A$21</c:f>
              <c:numCache>
                <c:formatCode>d/mm/yyyy;@</c:formatCode>
                <c:ptCount val="20"/>
                <c:pt idx="0">
                  <c:v>40579</c:v>
                </c:pt>
                <c:pt idx="1">
                  <c:v>40636</c:v>
                </c:pt>
                <c:pt idx="2">
                  <c:v>40658</c:v>
                </c:pt>
                <c:pt idx="3">
                  <c:v>40669</c:v>
                </c:pt>
                <c:pt idx="4">
                  <c:v>40801</c:v>
                </c:pt>
                <c:pt idx="5">
                  <c:v>40807</c:v>
                </c:pt>
                <c:pt idx="6">
                  <c:v>40823</c:v>
                </c:pt>
                <c:pt idx="7">
                  <c:v>40869</c:v>
                </c:pt>
                <c:pt idx="8">
                  <c:v>40878</c:v>
                </c:pt>
                <c:pt idx="9">
                  <c:v>40913</c:v>
                </c:pt>
                <c:pt idx="10">
                  <c:v>40938</c:v>
                </c:pt>
                <c:pt idx="11">
                  <c:v>41006</c:v>
                </c:pt>
                <c:pt idx="12">
                  <c:v>41064</c:v>
                </c:pt>
                <c:pt idx="13">
                  <c:v>41084</c:v>
                </c:pt>
                <c:pt idx="14">
                  <c:v>41095</c:v>
                </c:pt>
                <c:pt idx="15">
                  <c:v>41124</c:v>
                </c:pt>
                <c:pt idx="16">
                  <c:v>41167</c:v>
                </c:pt>
                <c:pt idx="17">
                  <c:v>41183</c:v>
                </c:pt>
                <c:pt idx="18">
                  <c:v>41190</c:v>
                </c:pt>
                <c:pt idx="19">
                  <c:v>41217</c:v>
                </c:pt>
              </c:numCache>
            </c:numRef>
          </c:cat>
          <c:val>
            <c:numRef>
              <c:f>'Event Rate'!$B$3:$B$21</c:f>
              <c:numCache>
                <c:formatCode>0.00</c:formatCode>
                <c:ptCount val="19"/>
                <c:pt idx="0">
                  <c:v>6.4035087719298245</c:v>
                </c:pt>
                <c:pt idx="1">
                  <c:v>16.59090909090909</c:v>
                </c:pt>
                <c:pt idx="2">
                  <c:v>33.18181818181818</c:v>
                </c:pt>
                <c:pt idx="3">
                  <c:v>2.7651515151515151</c:v>
                </c:pt>
                <c:pt idx="4">
                  <c:v>60.833333333333329</c:v>
                </c:pt>
                <c:pt idx="5">
                  <c:v>22.8125</c:v>
                </c:pt>
                <c:pt idx="6">
                  <c:v>7.9347826086956523</c:v>
                </c:pt>
                <c:pt idx="7">
                  <c:v>40.55555555555555</c:v>
                </c:pt>
                <c:pt idx="8">
                  <c:v>10.428571428571429</c:v>
                </c:pt>
                <c:pt idx="9">
                  <c:v>14.6</c:v>
                </c:pt>
                <c:pt idx="10">
                  <c:v>5.367647058823529</c:v>
                </c:pt>
                <c:pt idx="11">
                  <c:v>6.2931034482758621</c:v>
                </c:pt>
                <c:pt idx="12">
                  <c:v>18.25</c:v>
                </c:pt>
                <c:pt idx="13">
                  <c:v>33.18181818181818</c:v>
                </c:pt>
                <c:pt idx="14">
                  <c:v>12.586206896551724</c:v>
                </c:pt>
                <c:pt idx="15">
                  <c:v>8.4883720930232549</c:v>
                </c:pt>
                <c:pt idx="16">
                  <c:v>22.8125</c:v>
                </c:pt>
                <c:pt idx="17">
                  <c:v>52.142857142857139</c:v>
                </c:pt>
                <c:pt idx="18">
                  <c:v>13.518518518518517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'Event Rate'!$C$1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'Event Rate'!$A$2:$A$21</c:f>
              <c:numCache>
                <c:formatCode>d/mm/yyyy;@</c:formatCode>
                <c:ptCount val="20"/>
                <c:pt idx="0">
                  <c:v>40579</c:v>
                </c:pt>
                <c:pt idx="1">
                  <c:v>40636</c:v>
                </c:pt>
                <c:pt idx="2">
                  <c:v>40658</c:v>
                </c:pt>
                <c:pt idx="3">
                  <c:v>40669</c:v>
                </c:pt>
                <c:pt idx="4">
                  <c:v>40801</c:v>
                </c:pt>
                <c:pt idx="5">
                  <c:v>40807</c:v>
                </c:pt>
                <c:pt idx="6">
                  <c:v>40823</c:v>
                </c:pt>
                <c:pt idx="7">
                  <c:v>40869</c:v>
                </c:pt>
                <c:pt idx="8">
                  <c:v>40878</c:v>
                </c:pt>
                <c:pt idx="9">
                  <c:v>40913</c:v>
                </c:pt>
                <c:pt idx="10">
                  <c:v>40938</c:v>
                </c:pt>
                <c:pt idx="11">
                  <c:v>41006</c:v>
                </c:pt>
                <c:pt idx="12">
                  <c:v>41064</c:v>
                </c:pt>
                <c:pt idx="13">
                  <c:v>41084</c:v>
                </c:pt>
                <c:pt idx="14">
                  <c:v>41095</c:v>
                </c:pt>
                <c:pt idx="15">
                  <c:v>41124</c:v>
                </c:pt>
                <c:pt idx="16">
                  <c:v>41167</c:v>
                </c:pt>
                <c:pt idx="17">
                  <c:v>41183</c:v>
                </c:pt>
                <c:pt idx="18">
                  <c:v>41190</c:v>
                </c:pt>
                <c:pt idx="19">
                  <c:v>41217</c:v>
                </c:pt>
              </c:numCache>
            </c:numRef>
          </c:cat>
          <c:val>
            <c:numRef>
              <c:f>'Event Rate'!$C$3:$C$21</c:f>
              <c:numCache>
                <c:formatCode>0.0</c:formatCode>
                <c:ptCount val="19"/>
                <c:pt idx="0">
                  <c:v>23.764536815523655</c:v>
                </c:pt>
                <c:pt idx="1">
                  <c:v>23.764536815523655</c:v>
                </c:pt>
                <c:pt idx="2">
                  <c:v>23.764536815523655</c:v>
                </c:pt>
                <c:pt idx="3">
                  <c:v>23.764536815523655</c:v>
                </c:pt>
                <c:pt idx="4">
                  <c:v>23.764536815523655</c:v>
                </c:pt>
                <c:pt idx="5">
                  <c:v>23.764536815523655</c:v>
                </c:pt>
                <c:pt idx="6">
                  <c:v>23.764536815523655</c:v>
                </c:pt>
                <c:pt idx="7">
                  <c:v>23.764536815523655</c:v>
                </c:pt>
                <c:pt idx="8">
                  <c:v>23.764536815523655</c:v>
                </c:pt>
                <c:pt idx="9">
                  <c:v>23.764536815523655</c:v>
                </c:pt>
                <c:pt idx="10">
                  <c:v>23.764536815523655</c:v>
                </c:pt>
                <c:pt idx="11">
                  <c:v>23.764536815523655</c:v>
                </c:pt>
                <c:pt idx="12">
                  <c:v>23.764536815523655</c:v>
                </c:pt>
                <c:pt idx="13">
                  <c:v>23.764536815523655</c:v>
                </c:pt>
                <c:pt idx="14">
                  <c:v>23.764536815523655</c:v>
                </c:pt>
                <c:pt idx="15">
                  <c:v>23.764536815523655</c:v>
                </c:pt>
                <c:pt idx="16">
                  <c:v>23.764536815523655</c:v>
                </c:pt>
                <c:pt idx="17">
                  <c:v>23.764536815523655</c:v>
                </c:pt>
                <c:pt idx="18">
                  <c:v>23.764536815523655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30112"/>
        <c:axId val="63531648"/>
      </c:lineChart>
      <c:catAx>
        <c:axId val="63530112"/>
        <c:scaling>
          <c:orientation val="minMax"/>
        </c:scaling>
        <c:delete val="0"/>
        <c:axPos val="b"/>
        <c:numFmt formatCode="d/mm/yyyy;@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31648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6353164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3530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75000"/>
                    <a:lumOff val="25000"/>
                  </a:schemeClr>
                </a:solidFill>
              </a:rPr>
              <a:t>Moving Ranges</a:t>
            </a:r>
          </a:p>
        </c:rich>
      </c:tx>
      <c:layout>
        <c:manualLayout>
          <c:xMode val="edge"/>
          <c:yMode val="edge"/>
          <c:x val="4.6458863022073068E-4"/>
          <c:y val="3.62591597544046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16790036662083907"/>
          <c:w val="0.90945032134071602"/>
          <c:h val="0.66858517685289343"/>
        </c:manualLayout>
      </c:layout>
      <c:lineChart>
        <c:grouping val="standard"/>
        <c:varyColors val="0"/>
        <c:ser>
          <c:idx val="0"/>
          <c:order val="0"/>
          <c:tx>
            <c:strRef>
              <c:f>'Days Between Events'!$D$1</c:f>
              <c:strCache>
                <c:ptCount val="1"/>
                <c:pt idx="0">
                  <c:v>Moving Ranges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</a:ln>
            </c:spPr>
          </c:marker>
          <c:cat>
            <c:numRef>
              <c:f>'Days Between Events'!$A$3:$A$21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'Days Between Events'!$D$3:$D$21</c:f>
              <c:numCache>
                <c:formatCode>0.0</c:formatCode>
                <c:ptCount val="19"/>
                <c:pt idx="1">
                  <c:v>57</c:v>
                </c:pt>
                <c:pt idx="2">
                  <c:v>11</c:v>
                </c:pt>
                <c:pt idx="3">
                  <c:v>121</c:v>
                </c:pt>
                <c:pt idx="4">
                  <c:v>126</c:v>
                </c:pt>
                <c:pt idx="5">
                  <c:v>10</c:v>
                </c:pt>
                <c:pt idx="6">
                  <c:v>30</c:v>
                </c:pt>
                <c:pt idx="7">
                  <c:v>37</c:v>
                </c:pt>
                <c:pt idx="8">
                  <c:v>26</c:v>
                </c:pt>
                <c:pt idx="9">
                  <c:v>10</c:v>
                </c:pt>
                <c:pt idx="10">
                  <c:v>43</c:v>
                </c:pt>
                <c:pt idx="11">
                  <c:v>10</c:v>
                </c:pt>
                <c:pt idx="12">
                  <c:v>38</c:v>
                </c:pt>
                <c:pt idx="13">
                  <c:v>9</c:v>
                </c:pt>
                <c:pt idx="14">
                  <c:v>18</c:v>
                </c:pt>
                <c:pt idx="15">
                  <c:v>14</c:v>
                </c:pt>
                <c:pt idx="16">
                  <c:v>27</c:v>
                </c:pt>
                <c:pt idx="17">
                  <c:v>9</c:v>
                </c:pt>
                <c:pt idx="18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'Days Between Events'!$E$1</c:f>
              <c:strCache>
                <c:ptCount val="1"/>
                <c:pt idx="0">
                  <c:v>Average Moving Range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'Days Between Events'!$A$3:$A$21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'Days Between Events'!$E$3:$E$21</c:f>
              <c:numCache>
                <c:formatCode>0.0</c:formatCode>
                <c:ptCount val="19"/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'Days Between Events'!$F$1</c:f>
              <c:strCache>
                <c:ptCount val="1"/>
                <c:pt idx="0">
                  <c:v>Upper Range Limit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'Days Between Events'!$A$3:$A$21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'Days Between Events'!$F$3:$F$21</c:f>
              <c:numCache>
                <c:formatCode>0.0</c:formatCode>
                <c:ptCount val="19"/>
                <c:pt idx="1">
                  <c:v>212.55</c:v>
                </c:pt>
                <c:pt idx="2">
                  <c:v>212.55</c:v>
                </c:pt>
                <c:pt idx="3">
                  <c:v>212.55</c:v>
                </c:pt>
                <c:pt idx="4">
                  <c:v>212.55</c:v>
                </c:pt>
                <c:pt idx="5">
                  <c:v>212.55</c:v>
                </c:pt>
                <c:pt idx="6">
                  <c:v>212.55</c:v>
                </c:pt>
                <c:pt idx="7">
                  <c:v>212.55</c:v>
                </c:pt>
                <c:pt idx="8">
                  <c:v>212.55</c:v>
                </c:pt>
                <c:pt idx="9">
                  <c:v>212.55</c:v>
                </c:pt>
                <c:pt idx="10">
                  <c:v>212.55</c:v>
                </c:pt>
                <c:pt idx="11">
                  <c:v>212.55</c:v>
                </c:pt>
                <c:pt idx="12">
                  <c:v>212.55</c:v>
                </c:pt>
                <c:pt idx="13">
                  <c:v>212.55</c:v>
                </c:pt>
                <c:pt idx="14">
                  <c:v>212.55</c:v>
                </c:pt>
                <c:pt idx="15">
                  <c:v>212.55</c:v>
                </c:pt>
                <c:pt idx="16">
                  <c:v>212.55</c:v>
                </c:pt>
                <c:pt idx="17">
                  <c:v>212.55</c:v>
                </c:pt>
                <c:pt idx="18">
                  <c:v>212.55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44480"/>
        <c:axId val="47046016"/>
      </c:lineChart>
      <c:catAx>
        <c:axId val="47044480"/>
        <c:scaling>
          <c:orientation val="minMax"/>
        </c:scaling>
        <c:delete val="0"/>
        <c:axPos val="b"/>
        <c:numFmt formatCode="d/mm/yyyy;@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460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7046016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44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 alignWithMargins="0">
      <c:oddHeader>&amp;L&amp;"Arial,Bold"&amp;18SPC Chart Template</c:oddHeader>
      <c:oddFooter>&amp;LStacey Barr, November 2002</c:oddFooter>
    </c:headerFooter>
    <c:pageMargins b="0.98425196850393681" l="0.74803149606299235" r="0.74803149606299235" t="0.98425196850393681" header="0.51181102362204722" footer="0.51181102362204722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r>
              <a:rPr lang="en-AU">
                <a:solidFill>
                  <a:schemeClr val="tx1">
                    <a:lumMod val="65000"/>
                    <a:lumOff val="35000"/>
                  </a:schemeClr>
                </a:solidFill>
              </a:rPr>
              <a:t>Days Between Hospital-Acquired Infections</a:t>
            </a:r>
          </a:p>
        </c:rich>
      </c:tx>
      <c:layout>
        <c:manualLayout>
          <c:xMode val="edge"/>
          <c:yMode val="edge"/>
          <c:x val="4.6436527030235488E-4"/>
          <c:y val="1.4981240200794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819019589343879E-2"/>
          <c:y val="0.20501577052079964"/>
          <c:w val="0.90945032134071602"/>
          <c:h val="0.65141474744919514"/>
        </c:manualLayout>
      </c:layout>
      <c:areaChart>
        <c:grouping val="standard"/>
        <c:varyColors val="0"/>
        <c:ser>
          <c:idx val="2"/>
          <c:order val="2"/>
          <c:tx>
            <c:strRef>
              <c:f>'Days Between Events'!$H$1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rgbClr val="E6EDF6"/>
            </a:solidFill>
            <a:ln w="12700">
              <a:noFill/>
              <a:prstDash val="sysDash"/>
            </a:ln>
          </c:spPr>
          <c:cat>
            <c:numRef>
              <c:f>'Days Between Events'!$A$3:$A$21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'Days Between Events'!$H$3:$H$21</c:f>
              <c:numCache>
                <c:formatCode>0.0</c:formatCode>
                <c:ptCount val="19"/>
                <c:pt idx="0">
                  <c:v>213.56666666666666</c:v>
                </c:pt>
                <c:pt idx="1">
                  <c:v>213.56666666666666</c:v>
                </c:pt>
                <c:pt idx="2">
                  <c:v>213.56666666666666</c:v>
                </c:pt>
                <c:pt idx="3">
                  <c:v>213.56666666666666</c:v>
                </c:pt>
                <c:pt idx="4">
                  <c:v>213.56666666666666</c:v>
                </c:pt>
                <c:pt idx="5">
                  <c:v>213.56666666666666</c:v>
                </c:pt>
                <c:pt idx="6">
                  <c:v>213.56666666666666</c:v>
                </c:pt>
                <c:pt idx="7">
                  <c:v>213.56666666666666</c:v>
                </c:pt>
                <c:pt idx="8">
                  <c:v>213.56666666666666</c:v>
                </c:pt>
                <c:pt idx="9">
                  <c:v>213.56666666666666</c:v>
                </c:pt>
                <c:pt idx="10">
                  <c:v>213.56666666666666</c:v>
                </c:pt>
                <c:pt idx="11">
                  <c:v>213.56666666666666</c:v>
                </c:pt>
                <c:pt idx="12">
                  <c:v>213.56666666666666</c:v>
                </c:pt>
                <c:pt idx="13">
                  <c:v>213.56666666666666</c:v>
                </c:pt>
                <c:pt idx="14">
                  <c:v>213.56666666666666</c:v>
                </c:pt>
                <c:pt idx="15">
                  <c:v>213.56666666666666</c:v>
                </c:pt>
                <c:pt idx="16">
                  <c:v>213.56666666666666</c:v>
                </c:pt>
                <c:pt idx="17">
                  <c:v>213.56666666666666</c:v>
                </c:pt>
                <c:pt idx="18">
                  <c:v>213.56666666666666</c:v>
                </c:pt>
              </c:numCache>
            </c:numRef>
          </c:val>
        </c:ser>
        <c:ser>
          <c:idx val="3"/>
          <c:order val="3"/>
          <c:tx>
            <c:strRef>
              <c:f>'Days Between Events'!$G$1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 w="12700">
              <a:noFill/>
              <a:prstDash val="sysDash"/>
            </a:ln>
          </c:spPr>
          <c:cat>
            <c:numRef>
              <c:f>'Days Between Events'!$A$3:$A$21</c:f>
              <c:numCache>
                <c:formatCode>d/mm/yyyy;@</c:formatCode>
                <c:ptCount val="19"/>
                <c:pt idx="0">
                  <c:v>40636</c:v>
                </c:pt>
                <c:pt idx="1">
                  <c:v>40658</c:v>
                </c:pt>
                <c:pt idx="2">
                  <c:v>40669</c:v>
                </c:pt>
                <c:pt idx="3">
                  <c:v>40801</c:v>
                </c:pt>
                <c:pt idx="4">
                  <c:v>40807</c:v>
                </c:pt>
                <c:pt idx="5">
                  <c:v>40823</c:v>
                </c:pt>
                <c:pt idx="6">
                  <c:v>40869</c:v>
                </c:pt>
                <c:pt idx="7">
                  <c:v>40878</c:v>
                </c:pt>
                <c:pt idx="8">
                  <c:v>40913</c:v>
                </c:pt>
                <c:pt idx="9">
                  <c:v>40938</c:v>
                </c:pt>
                <c:pt idx="10">
                  <c:v>41006</c:v>
                </c:pt>
                <c:pt idx="11">
                  <c:v>41064</c:v>
                </c:pt>
                <c:pt idx="12">
                  <c:v>41084</c:v>
                </c:pt>
                <c:pt idx="13">
                  <c:v>41095</c:v>
                </c:pt>
                <c:pt idx="14">
                  <c:v>41124</c:v>
                </c:pt>
                <c:pt idx="15">
                  <c:v>41167</c:v>
                </c:pt>
                <c:pt idx="16">
                  <c:v>41183</c:v>
                </c:pt>
                <c:pt idx="17">
                  <c:v>41190</c:v>
                </c:pt>
                <c:pt idx="18">
                  <c:v>41217</c:v>
                </c:pt>
              </c:numCache>
            </c:numRef>
          </c:cat>
          <c:val>
            <c:numRef>
              <c:f>'Days Between Events'!$G$3:$G$21</c:f>
              <c:numCache>
                <c:formatCode>0.0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3056"/>
        <c:axId val="142786560"/>
      </c:areaChart>
      <c:lineChart>
        <c:grouping val="standard"/>
        <c:varyColors val="0"/>
        <c:ser>
          <c:idx val="0"/>
          <c:order val="0"/>
          <c:tx>
            <c:strRef>
              <c:f>'Days Between Events'!$B$1</c:f>
              <c:strCache>
                <c:ptCount val="1"/>
                <c:pt idx="0">
                  <c:v>Infection Rate</c:v>
                </c:pt>
              </c:strCache>
            </c:strRef>
          </c:tx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bg1">
                    <a:lumMod val="65000"/>
                  </a:schemeClr>
                </a:solidFill>
                <a:prstDash val="solid"/>
              </a:ln>
            </c:spPr>
          </c:marker>
          <c:cat>
            <c:numRef>
              <c:f>'Days Between Events'!$A$2:$A$21</c:f>
              <c:numCache>
                <c:formatCode>d/mm/yyyy;@</c:formatCode>
                <c:ptCount val="20"/>
                <c:pt idx="0">
                  <c:v>40579</c:v>
                </c:pt>
                <c:pt idx="1">
                  <c:v>40636</c:v>
                </c:pt>
                <c:pt idx="2">
                  <c:v>40658</c:v>
                </c:pt>
                <c:pt idx="3">
                  <c:v>40669</c:v>
                </c:pt>
                <c:pt idx="4">
                  <c:v>40801</c:v>
                </c:pt>
                <c:pt idx="5">
                  <c:v>40807</c:v>
                </c:pt>
                <c:pt idx="6">
                  <c:v>40823</c:v>
                </c:pt>
                <c:pt idx="7">
                  <c:v>40869</c:v>
                </c:pt>
                <c:pt idx="8">
                  <c:v>40878</c:v>
                </c:pt>
                <c:pt idx="9">
                  <c:v>40913</c:v>
                </c:pt>
                <c:pt idx="10">
                  <c:v>40938</c:v>
                </c:pt>
                <c:pt idx="11">
                  <c:v>41006</c:v>
                </c:pt>
                <c:pt idx="12">
                  <c:v>41064</c:v>
                </c:pt>
                <c:pt idx="13">
                  <c:v>41084</c:v>
                </c:pt>
                <c:pt idx="14">
                  <c:v>41095</c:v>
                </c:pt>
                <c:pt idx="15">
                  <c:v>41124</c:v>
                </c:pt>
                <c:pt idx="16">
                  <c:v>41167</c:v>
                </c:pt>
                <c:pt idx="17">
                  <c:v>41183</c:v>
                </c:pt>
                <c:pt idx="18">
                  <c:v>41190</c:v>
                </c:pt>
                <c:pt idx="19">
                  <c:v>41217</c:v>
                </c:pt>
              </c:numCache>
            </c:numRef>
          </c:cat>
          <c:val>
            <c:numRef>
              <c:f>'Days Between Events'!$B$3:$B$21</c:f>
              <c:numCache>
                <c:formatCode>0.00</c:formatCode>
                <c:ptCount val="19"/>
                <c:pt idx="0">
                  <c:v>57</c:v>
                </c:pt>
                <c:pt idx="1">
                  <c:v>22</c:v>
                </c:pt>
                <c:pt idx="2">
                  <c:v>11</c:v>
                </c:pt>
                <c:pt idx="3">
                  <c:v>132</c:v>
                </c:pt>
                <c:pt idx="4">
                  <c:v>6</c:v>
                </c:pt>
                <c:pt idx="5">
                  <c:v>16</c:v>
                </c:pt>
                <c:pt idx="6">
                  <c:v>46</c:v>
                </c:pt>
                <c:pt idx="7">
                  <c:v>9</c:v>
                </c:pt>
                <c:pt idx="8">
                  <c:v>35</c:v>
                </c:pt>
                <c:pt idx="9">
                  <c:v>25</c:v>
                </c:pt>
                <c:pt idx="10">
                  <c:v>68</c:v>
                </c:pt>
                <c:pt idx="11">
                  <c:v>58</c:v>
                </c:pt>
                <c:pt idx="12">
                  <c:v>20</c:v>
                </c:pt>
                <c:pt idx="13">
                  <c:v>11</c:v>
                </c:pt>
                <c:pt idx="14">
                  <c:v>29</c:v>
                </c:pt>
                <c:pt idx="15">
                  <c:v>43</c:v>
                </c:pt>
                <c:pt idx="16">
                  <c:v>16</c:v>
                </c:pt>
                <c:pt idx="17">
                  <c:v>7</c:v>
                </c:pt>
                <c:pt idx="18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'Days Between Events'!$C$1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'Days Between Events'!$A$2:$A$21</c:f>
              <c:numCache>
                <c:formatCode>d/mm/yyyy;@</c:formatCode>
                <c:ptCount val="20"/>
                <c:pt idx="0">
                  <c:v>40579</c:v>
                </c:pt>
                <c:pt idx="1">
                  <c:v>40636</c:v>
                </c:pt>
                <c:pt idx="2">
                  <c:v>40658</c:v>
                </c:pt>
                <c:pt idx="3">
                  <c:v>40669</c:v>
                </c:pt>
                <c:pt idx="4">
                  <c:v>40801</c:v>
                </c:pt>
                <c:pt idx="5">
                  <c:v>40807</c:v>
                </c:pt>
                <c:pt idx="6">
                  <c:v>40823</c:v>
                </c:pt>
                <c:pt idx="7">
                  <c:v>40869</c:v>
                </c:pt>
                <c:pt idx="8">
                  <c:v>40878</c:v>
                </c:pt>
                <c:pt idx="9">
                  <c:v>40913</c:v>
                </c:pt>
                <c:pt idx="10">
                  <c:v>40938</c:v>
                </c:pt>
                <c:pt idx="11">
                  <c:v>41006</c:v>
                </c:pt>
                <c:pt idx="12">
                  <c:v>41064</c:v>
                </c:pt>
                <c:pt idx="13">
                  <c:v>41084</c:v>
                </c:pt>
                <c:pt idx="14">
                  <c:v>41095</c:v>
                </c:pt>
                <c:pt idx="15">
                  <c:v>41124</c:v>
                </c:pt>
                <c:pt idx="16">
                  <c:v>41167</c:v>
                </c:pt>
                <c:pt idx="17">
                  <c:v>41183</c:v>
                </c:pt>
                <c:pt idx="18">
                  <c:v>41190</c:v>
                </c:pt>
                <c:pt idx="19">
                  <c:v>41217</c:v>
                </c:pt>
              </c:numCache>
            </c:numRef>
          </c:cat>
          <c:val>
            <c:numRef>
              <c:f>'Days Between Events'!$C$3:$C$21</c:f>
              <c:numCache>
                <c:formatCode>0.0</c:formatCode>
                <c:ptCount val="19"/>
                <c:pt idx="0">
                  <c:v>40.666666666666664</c:v>
                </c:pt>
                <c:pt idx="1">
                  <c:v>40.666666666666664</c:v>
                </c:pt>
                <c:pt idx="2">
                  <c:v>40.666666666666664</c:v>
                </c:pt>
                <c:pt idx="3">
                  <c:v>40.666666666666664</c:v>
                </c:pt>
                <c:pt idx="4">
                  <c:v>40.666666666666664</c:v>
                </c:pt>
                <c:pt idx="5">
                  <c:v>40.666666666666664</c:v>
                </c:pt>
                <c:pt idx="6">
                  <c:v>40.666666666666664</c:v>
                </c:pt>
                <c:pt idx="7">
                  <c:v>40.666666666666664</c:v>
                </c:pt>
                <c:pt idx="8">
                  <c:v>40.666666666666664</c:v>
                </c:pt>
                <c:pt idx="9">
                  <c:v>40.666666666666664</c:v>
                </c:pt>
                <c:pt idx="10">
                  <c:v>40.666666666666664</c:v>
                </c:pt>
                <c:pt idx="11">
                  <c:v>40.666666666666664</c:v>
                </c:pt>
                <c:pt idx="12">
                  <c:v>40.666666666666664</c:v>
                </c:pt>
                <c:pt idx="13">
                  <c:v>40.666666666666664</c:v>
                </c:pt>
                <c:pt idx="14">
                  <c:v>40.666666666666664</c:v>
                </c:pt>
                <c:pt idx="15">
                  <c:v>40.666666666666664</c:v>
                </c:pt>
                <c:pt idx="16">
                  <c:v>40.666666666666664</c:v>
                </c:pt>
                <c:pt idx="17">
                  <c:v>40.666666666666664</c:v>
                </c:pt>
                <c:pt idx="18">
                  <c:v>40.666666666666664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53056"/>
        <c:axId val="142786560"/>
      </c:lineChart>
      <c:catAx>
        <c:axId val="47053056"/>
        <c:scaling>
          <c:orientation val="minMax"/>
        </c:scaling>
        <c:delete val="0"/>
        <c:axPos val="b"/>
        <c:numFmt formatCode="d/mm/yyyy;@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2786560"/>
        <c:crosses val="autoZero"/>
        <c:auto val="0"/>
        <c:lblAlgn val="ctr"/>
        <c:lblOffset val="100"/>
        <c:tickLblSkip val="8"/>
        <c:tickMarkSkip val="8"/>
        <c:noMultiLvlLbl val="0"/>
      </c:catAx>
      <c:valAx>
        <c:axId val="1427865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chemeClr val="bg1">
                    <a:lumMod val="65000"/>
                  </a:schemeClr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7053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650" b="0" i="0" u="none" strike="noStrike" baseline="0">
          <a:solidFill>
            <a:srgbClr val="000000"/>
          </a:solidFill>
          <a:latin typeface="Tempus Sans ITC"/>
          <a:ea typeface="Tempus Sans ITC"/>
          <a:cs typeface="Tempus Sans ITC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19051</xdr:colOff>
      <xdr:row>22</xdr:row>
      <xdr:rowOff>5912</xdr:rowOff>
    </xdr:from>
    <xdr:to>
      <xdr:col>13</xdr:col>
      <xdr:colOff>9526</xdr:colOff>
      <xdr:row>32</xdr:row>
      <xdr:rowOff>101163</xdr:rowOff>
    </xdr:to>
    <xdr:graphicFrame macro="">
      <xdr:nvGraphicFramePr>
        <xdr:cNvPr id="4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</xdr:row>
      <xdr:rowOff>114300</xdr:rowOff>
    </xdr:from>
    <xdr:to>
      <xdr:col>13</xdr:col>
      <xdr:colOff>0</xdr:colOff>
      <xdr:row>17</xdr:row>
      <xdr:rowOff>9525</xdr:rowOff>
    </xdr:to>
    <xdr:graphicFrame macro="">
      <xdr:nvGraphicFramePr>
        <xdr:cNvPr id="4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19051</xdr:colOff>
      <xdr:row>22</xdr:row>
      <xdr:rowOff>5912</xdr:rowOff>
    </xdr:from>
    <xdr:to>
      <xdr:col>13</xdr:col>
      <xdr:colOff>9526</xdr:colOff>
      <xdr:row>32</xdr:row>
      <xdr:rowOff>101163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4</xdr:row>
      <xdr:rowOff>114300</xdr:rowOff>
    </xdr:from>
    <xdr:to>
      <xdr:col>13</xdr:col>
      <xdr:colOff>0</xdr:colOff>
      <xdr:row>17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zoomScale="175" zoomScaleNormal="175" workbookViewId="0">
      <selection activeCell="A2" sqref="A2"/>
    </sheetView>
  </sheetViews>
  <sheetFormatPr defaultRowHeight="12.75" x14ac:dyDescent="0.2"/>
  <cols>
    <col min="1" max="1" width="10.28515625" style="36" customWidth="1"/>
    <col min="2" max="2" width="11.85546875" style="34" customWidth="1"/>
    <col min="3" max="3" width="15.42578125" style="35" customWidth="1"/>
    <col min="4" max="4" width="17.7109375" style="35" customWidth="1"/>
    <col min="5" max="254" width="9.140625" style="8"/>
    <col min="255" max="256" width="10.28515625" style="8" customWidth="1"/>
    <col min="257" max="510" width="9.140625" style="8"/>
    <col min="511" max="512" width="10.28515625" style="8" customWidth="1"/>
    <col min="513" max="766" width="9.140625" style="8"/>
    <col min="767" max="768" width="10.28515625" style="8" customWidth="1"/>
    <col min="769" max="1022" width="9.140625" style="8"/>
    <col min="1023" max="1024" width="10.28515625" style="8" customWidth="1"/>
    <col min="1025" max="1278" width="9.140625" style="8"/>
    <col min="1279" max="1280" width="10.28515625" style="8" customWidth="1"/>
    <col min="1281" max="1534" width="9.140625" style="8"/>
    <col min="1535" max="1536" width="10.28515625" style="8" customWidth="1"/>
    <col min="1537" max="1790" width="9.140625" style="8"/>
    <col min="1791" max="1792" width="10.28515625" style="8" customWidth="1"/>
    <col min="1793" max="2046" width="9.140625" style="8"/>
    <col min="2047" max="2048" width="10.28515625" style="8" customWidth="1"/>
    <col min="2049" max="2302" width="9.140625" style="8"/>
    <col min="2303" max="2304" width="10.28515625" style="8" customWidth="1"/>
    <col min="2305" max="2558" width="9.140625" style="8"/>
    <col min="2559" max="2560" width="10.28515625" style="8" customWidth="1"/>
    <col min="2561" max="2814" width="9.140625" style="8"/>
    <col min="2815" max="2816" width="10.28515625" style="8" customWidth="1"/>
    <col min="2817" max="3070" width="9.140625" style="8"/>
    <col min="3071" max="3072" width="10.28515625" style="8" customWidth="1"/>
    <col min="3073" max="3326" width="9.140625" style="8"/>
    <col min="3327" max="3328" width="10.28515625" style="8" customWidth="1"/>
    <col min="3329" max="3582" width="9.140625" style="8"/>
    <col min="3583" max="3584" width="10.28515625" style="8" customWidth="1"/>
    <col min="3585" max="3838" width="9.140625" style="8"/>
    <col min="3839" max="3840" width="10.28515625" style="8" customWidth="1"/>
    <col min="3841" max="4094" width="9.140625" style="8"/>
    <col min="4095" max="4096" width="10.28515625" style="8" customWidth="1"/>
    <col min="4097" max="4350" width="9.140625" style="8"/>
    <col min="4351" max="4352" width="10.28515625" style="8" customWidth="1"/>
    <col min="4353" max="4606" width="9.140625" style="8"/>
    <col min="4607" max="4608" width="10.28515625" style="8" customWidth="1"/>
    <col min="4609" max="4862" width="9.140625" style="8"/>
    <col min="4863" max="4864" width="10.28515625" style="8" customWidth="1"/>
    <col min="4865" max="5118" width="9.140625" style="8"/>
    <col min="5119" max="5120" width="10.28515625" style="8" customWidth="1"/>
    <col min="5121" max="5374" width="9.140625" style="8"/>
    <col min="5375" max="5376" width="10.28515625" style="8" customWidth="1"/>
    <col min="5377" max="5630" width="9.140625" style="8"/>
    <col min="5631" max="5632" width="10.28515625" style="8" customWidth="1"/>
    <col min="5633" max="5886" width="9.140625" style="8"/>
    <col min="5887" max="5888" width="10.28515625" style="8" customWidth="1"/>
    <col min="5889" max="6142" width="9.140625" style="8"/>
    <col min="6143" max="6144" width="10.28515625" style="8" customWidth="1"/>
    <col min="6145" max="6398" width="9.140625" style="8"/>
    <col min="6399" max="6400" width="10.28515625" style="8" customWidth="1"/>
    <col min="6401" max="6654" width="9.140625" style="8"/>
    <col min="6655" max="6656" width="10.28515625" style="8" customWidth="1"/>
    <col min="6657" max="6910" width="9.140625" style="8"/>
    <col min="6911" max="6912" width="10.28515625" style="8" customWidth="1"/>
    <col min="6913" max="7166" width="9.140625" style="8"/>
    <col min="7167" max="7168" width="10.28515625" style="8" customWidth="1"/>
    <col min="7169" max="7422" width="9.140625" style="8"/>
    <col min="7423" max="7424" width="10.28515625" style="8" customWidth="1"/>
    <col min="7425" max="7678" width="9.140625" style="8"/>
    <col min="7679" max="7680" width="10.28515625" style="8" customWidth="1"/>
    <col min="7681" max="7934" width="9.140625" style="8"/>
    <col min="7935" max="7936" width="10.28515625" style="8" customWidth="1"/>
    <col min="7937" max="8190" width="9.140625" style="8"/>
    <col min="8191" max="8192" width="10.28515625" style="8" customWidth="1"/>
    <col min="8193" max="8446" width="9.140625" style="8"/>
    <col min="8447" max="8448" width="10.28515625" style="8" customWidth="1"/>
    <col min="8449" max="8702" width="9.140625" style="8"/>
    <col min="8703" max="8704" width="10.28515625" style="8" customWidth="1"/>
    <col min="8705" max="8958" width="9.140625" style="8"/>
    <col min="8959" max="8960" width="10.28515625" style="8" customWidth="1"/>
    <col min="8961" max="9214" width="9.140625" style="8"/>
    <col min="9215" max="9216" width="10.28515625" style="8" customWidth="1"/>
    <col min="9217" max="9470" width="9.140625" style="8"/>
    <col min="9471" max="9472" width="10.28515625" style="8" customWidth="1"/>
    <col min="9473" max="9726" width="9.140625" style="8"/>
    <col min="9727" max="9728" width="10.28515625" style="8" customWidth="1"/>
    <col min="9729" max="9982" width="9.140625" style="8"/>
    <col min="9983" max="9984" width="10.28515625" style="8" customWidth="1"/>
    <col min="9985" max="10238" width="9.140625" style="8"/>
    <col min="10239" max="10240" width="10.28515625" style="8" customWidth="1"/>
    <col min="10241" max="10494" width="9.140625" style="8"/>
    <col min="10495" max="10496" width="10.28515625" style="8" customWidth="1"/>
    <col min="10497" max="10750" width="9.140625" style="8"/>
    <col min="10751" max="10752" width="10.28515625" style="8" customWidth="1"/>
    <col min="10753" max="11006" width="9.140625" style="8"/>
    <col min="11007" max="11008" width="10.28515625" style="8" customWidth="1"/>
    <col min="11009" max="11262" width="9.140625" style="8"/>
    <col min="11263" max="11264" width="10.28515625" style="8" customWidth="1"/>
    <col min="11265" max="11518" width="9.140625" style="8"/>
    <col min="11519" max="11520" width="10.28515625" style="8" customWidth="1"/>
    <col min="11521" max="11774" width="9.140625" style="8"/>
    <col min="11775" max="11776" width="10.28515625" style="8" customWidth="1"/>
    <col min="11777" max="12030" width="9.140625" style="8"/>
    <col min="12031" max="12032" width="10.28515625" style="8" customWidth="1"/>
    <col min="12033" max="12286" width="9.140625" style="8"/>
    <col min="12287" max="12288" width="10.28515625" style="8" customWidth="1"/>
    <col min="12289" max="12542" width="9.140625" style="8"/>
    <col min="12543" max="12544" width="10.28515625" style="8" customWidth="1"/>
    <col min="12545" max="12798" width="9.140625" style="8"/>
    <col min="12799" max="12800" width="10.28515625" style="8" customWidth="1"/>
    <col min="12801" max="13054" width="9.140625" style="8"/>
    <col min="13055" max="13056" width="10.28515625" style="8" customWidth="1"/>
    <col min="13057" max="13310" width="9.140625" style="8"/>
    <col min="13311" max="13312" width="10.28515625" style="8" customWidth="1"/>
    <col min="13313" max="13566" width="9.140625" style="8"/>
    <col min="13567" max="13568" width="10.28515625" style="8" customWidth="1"/>
    <col min="13569" max="13822" width="9.140625" style="8"/>
    <col min="13823" max="13824" width="10.28515625" style="8" customWidth="1"/>
    <col min="13825" max="14078" width="9.140625" style="8"/>
    <col min="14079" max="14080" width="10.28515625" style="8" customWidth="1"/>
    <col min="14081" max="14334" width="9.140625" style="8"/>
    <col min="14335" max="14336" width="10.28515625" style="8" customWidth="1"/>
    <col min="14337" max="14590" width="9.140625" style="8"/>
    <col min="14591" max="14592" width="10.28515625" style="8" customWidth="1"/>
    <col min="14593" max="14846" width="9.140625" style="8"/>
    <col min="14847" max="14848" width="10.28515625" style="8" customWidth="1"/>
    <col min="14849" max="15102" width="9.140625" style="8"/>
    <col min="15103" max="15104" width="10.28515625" style="8" customWidth="1"/>
    <col min="15105" max="15358" width="9.140625" style="8"/>
    <col min="15359" max="15360" width="10.28515625" style="8" customWidth="1"/>
    <col min="15361" max="15614" width="9.140625" style="8"/>
    <col min="15615" max="15616" width="10.28515625" style="8" customWidth="1"/>
    <col min="15617" max="15870" width="9.140625" style="8"/>
    <col min="15871" max="15872" width="10.28515625" style="8" customWidth="1"/>
    <col min="15873" max="16126" width="9.140625" style="8"/>
    <col min="16127" max="16128" width="10.28515625" style="8" customWidth="1"/>
    <col min="16129" max="16384" width="9.140625" style="8"/>
  </cols>
  <sheetData>
    <row r="1" spans="1:4" ht="38.25" x14ac:dyDescent="0.2">
      <c r="A1" s="32" t="s">
        <v>13</v>
      </c>
      <c r="B1" s="33" t="s">
        <v>14</v>
      </c>
      <c r="C1" s="33"/>
      <c r="D1" s="33"/>
    </row>
    <row r="2" spans="1:4" ht="38.25" x14ac:dyDescent="0.2">
      <c r="A2" s="24" t="s">
        <v>10</v>
      </c>
      <c r="B2" s="30" t="s">
        <v>11</v>
      </c>
      <c r="C2" s="31" t="s">
        <v>16</v>
      </c>
      <c r="D2" s="31" t="s">
        <v>15</v>
      </c>
    </row>
    <row r="3" spans="1:4" x14ac:dyDescent="0.2">
      <c r="A3" s="25">
        <v>40579</v>
      </c>
    </row>
    <row r="4" spans="1:4" x14ac:dyDescent="0.2">
      <c r="A4" s="25">
        <v>40636</v>
      </c>
      <c r="B4" s="34">
        <f>A4-A3</f>
        <v>57</v>
      </c>
      <c r="C4" s="35">
        <f>1/B4</f>
        <v>1.7543859649122806E-2</v>
      </c>
      <c r="D4" s="35">
        <f>C4*365</f>
        <v>6.4035087719298245</v>
      </c>
    </row>
    <row r="5" spans="1:4" x14ac:dyDescent="0.2">
      <c r="A5" s="25">
        <v>40658</v>
      </c>
      <c r="B5" s="34">
        <f>A5-A4</f>
        <v>22</v>
      </c>
      <c r="C5" s="35">
        <f t="shared" ref="C5:C22" si="0">1/B5</f>
        <v>4.5454545454545456E-2</v>
      </c>
      <c r="D5" s="35">
        <f t="shared" ref="D5:D22" si="1">C5*365</f>
        <v>16.59090909090909</v>
      </c>
    </row>
    <row r="6" spans="1:4" x14ac:dyDescent="0.2">
      <c r="A6" s="25">
        <v>40669</v>
      </c>
      <c r="B6" s="34">
        <f>A6-A5</f>
        <v>11</v>
      </c>
      <c r="C6" s="35">
        <f t="shared" si="0"/>
        <v>9.0909090909090912E-2</v>
      </c>
      <c r="D6" s="35">
        <f t="shared" si="1"/>
        <v>33.18181818181818</v>
      </c>
    </row>
    <row r="7" spans="1:4" x14ac:dyDescent="0.2">
      <c r="A7" s="25">
        <v>40801</v>
      </c>
      <c r="B7" s="34">
        <f>A7-A6</f>
        <v>132</v>
      </c>
      <c r="C7" s="35">
        <f t="shared" si="0"/>
        <v>7.575757575757576E-3</v>
      </c>
      <c r="D7" s="35">
        <f t="shared" si="1"/>
        <v>2.7651515151515151</v>
      </c>
    </row>
    <row r="8" spans="1:4" x14ac:dyDescent="0.2">
      <c r="A8" s="25">
        <v>40807</v>
      </c>
      <c r="B8" s="34">
        <f>A8-A7</f>
        <v>6</v>
      </c>
      <c r="C8" s="35">
        <f t="shared" si="0"/>
        <v>0.16666666666666666</v>
      </c>
      <c r="D8" s="35">
        <f t="shared" si="1"/>
        <v>60.833333333333329</v>
      </c>
    </row>
    <row r="9" spans="1:4" x14ac:dyDescent="0.2">
      <c r="A9" s="25">
        <v>40823</v>
      </c>
      <c r="B9" s="34">
        <f>A9-A8</f>
        <v>16</v>
      </c>
      <c r="C9" s="35">
        <f t="shared" si="0"/>
        <v>6.25E-2</v>
      </c>
      <c r="D9" s="35">
        <f t="shared" si="1"/>
        <v>22.8125</v>
      </c>
    </row>
    <row r="10" spans="1:4" x14ac:dyDescent="0.2">
      <c r="A10" s="25">
        <v>40869</v>
      </c>
      <c r="B10" s="34">
        <f>A10-A9</f>
        <v>46</v>
      </c>
      <c r="C10" s="35">
        <f t="shared" si="0"/>
        <v>2.1739130434782608E-2</v>
      </c>
      <c r="D10" s="35">
        <f t="shared" si="1"/>
        <v>7.9347826086956523</v>
      </c>
    </row>
    <row r="11" spans="1:4" x14ac:dyDescent="0.2">
      <c r="A11" s="25">
        <v>40878</v>
      </c>
      <c r="B11" s="34">
        <f>A11-A10</f>
        <v>9</v>
      </c>
      <c r="C11" s="35">
        <f t="shared" si="0"/>
        <v>0.1111111111111111</v>
      </c>
      <c r="D11" s="35">
        <f t="shared" si="1"/>
        <v>40.55555555555555</v>
      </c>
    </row>
    <row r="12" spans="1:4" x14ac:dyDescent="0.2">
      <c r="A12" s="25">
        <v>40913</v>
      </c>
      <c r="B12" s="34">
        <f>A12-A11</f>
        <v>35</v>
      </c>
      <c r="C12" s="35">
        <f t="shared" si="0"/>
        <v>2.8571428571428571E-2</v>
      </c>
      <c r="D12" s="35">
        <f t="shared" si="1"/>
        <v>10.428571428571429</v>
      </c>
    </row>
    <row r="13" spans="1:4" x14ac:dyDescent="0.2">
      <c r="A13" s="25">
        <v>40938</v>
      </c>
      <c r="B13" s="34">
        <f>A13-A12</f>
        <v>25</v>
      </c>
      <c r="C13" s="35">
        <f t="shared" si="0"/>
        <v>0.04</v>
      </c>
      <c r="D13" s="35">
        <f t="shared" si="1"/>
        <v>14.6</v>
      </c>
    </row>
    <row r="14" spans="1:4" x14ac:dyDescent="0.2">
      <c r="A14" s="25">
        <v>41006</v>
      </c>
      <c r="B14" s="34">
        <f>A14-A13</f>
        <v>68</v>
      </c>
      <c r="C14" s="35">
        <f t="shared" si="0"/>
        <v>1.4705882352941176E-2</v>
      </c>
      <c r="D14" s="35">
        <f t="shared" si="1"/>
        <v>5.367647058823529</v>
      </c>
    </row>
    <row r="15" spans="1:4" x14ac:dyDescent="0.2">
      <c r="A15" s="25">
        <v>41064</v>
      </c>
      <c r="B15" s="34">
        <f>A15-A14</f>
        <v>58</v>
      </c>
      <c r="C15" s="35">
        <f t="shared" si="0"/>
        <v>1.7241379310344827E-2</v>
      </c>
      <c r="D15" s="35">
        <f t="shared" si="1"/>
        <v>6.2931034482758621</v>
      </c>
    </row>
    <row r="16" spans="1:4" x14ac:dyDescent="0.2">
      <c r="A16" s="25">
        <v>41084</v>
      </c>
      <c r="B16" s="34">
        <f>A16-A15</f>
        <v>20</v>
      </c>
      <c r="C16" s="35">
        <f t="shared" si="0"/>
        <v>0.05</v>
      </c>
      <c r="D16" s="35">
        <f t="shared" si="1"/>
        <v>18.25</v>
      </c>
    </row>
    <row r="17" spans="1:4" x14ac:dyDescent="0.2">
      <c r="A17" s="25">
        <v>41095</v>
      </c>
      <c r="B17" s="34">
        <f>A17-A16</f>
        <v>11</v>
      </c>
      <c r="C17" s="35">
        <f t="shared" si="0"/>
        <v>9.0909090909090912E-2</v>
      </c>
      <c r="D17" s="35">
        <f t="shared" si="1"/>
        <v>33.18181818181818</v>
      </c>
    </row>
    <row r="18" spans="1:4" x14ac:dyDescent="0.2">
      <c r="A18" s="25">
        <v>41124</v>
      </c>
      <c r="B18" s="34">
        <f>A18-A17</f>
        <v>29</v>
      </c>
      <c r="C18" s="35">
        <f t="shared" si="0"/>
        <v>3.4482758620689655E-2</v>
      </c>
      <c r="D18" s="35">
        <f t="shared" si="1"/>
        <v>12.586206896551724</v>
      </c>
    </row>
    <row r="19" spans="1:4" x14ac:dyDescent="0.2">
      <c r="A19" s="25">
        <v>41167</v>
      </c>
      <c r="B19" s="34">
        <f>A19-A18</f>
        <v>43</v>
      </c>
      <c r="C19" s="35">
        <f t="shared" si="0"/>
        <v>2.3255813953488372E-2</v>
      </c>
      <c r="D19" s="35">
        <f t="shared" si="1"/>
        <v>8.4883720930232549</v>
      </c>
    </row>
    <row r="20" spans="1:4" x14ac:dyDescent="0.2">
      <c r="A20" s="25">
        <v>41183</v>
      </c>
      <c r="B20" s="34">
        <f>A20-A19</f>
        <v>16</v>
      </c>
      <c r="C20" s="35">
        <f t="shared" si="0"/>
        <v>6.25E-2</v>
      </c>
      <c r="D20" s="35">
        <f t="shared" si="1"/>
        <v>22.8125</v>
      </c>
    </row>
    <row r="21" spans="1:4" x14ac:dyDescent="0.2">
      <c r="A21" s="25">
        <v>41190</v>
      </c>
      <c r="B21" s="34">
        <f>A21-A20</f>
        <v>7</v>
      </c>
      <c r="C21" s="35">
        <f t="shared" si="0"/>
        <v>0.14285714285714285</v>
      </c>
      <c r="D21" s="35">
        <f t="shared" si="1"/>
        <v>52.142857142857139</v>
      </c>
    </row>
    <row r="22" spans="1:4" x14ac:dyDescent="0.2">
      <c r="A22" s="25">
        <v>41217</v>
      </c>
      <c r="B22" s="34">
        <f>A22-A21</f>
        <v>27</v>
      </c>
      <c r="C22" s="35">
        <f t="shared" si="0"/>
        <v>3.7037037037037035E-2</v>
      </c>
      <c r="D22" s="35">
        <f t="shared" si="1"/>
        <v>13.518518518518517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zoomScale="145" zoomScaleNormal="145" workbookViewId="0">
      <pane ySplit="1" topLeftCell="A2" activePane="bottomLeft" state="frozen"/>
      <selection pane="bottomLeft" activeCell="A27" sqref="A27"/>
    </sheetView>
  </sheetViews>
  <sheetFormatPr defaultColWidth="7.7109375" defaultRowHeight="12.75" x14ac:dyDescent="0.2"/>
  <cols>
    <col min="1" max="1" width="9" style="25" customWidth="1"/>
    <col min="2" max="2" width="8.140625" style="29" customWidth="1"/>
    <col min="3" max="3" width="6.85546875" style="20" customWidth="1"/>
    <col min="4" max="4" width="7.5703125" style="12" customWidth="1"/>
    <col min="5" max="5" width="8" style="12" customWidth="1"/>
    <col min="6" max="6" width="8.28515625" style="12" bestFit="1" customWidth="1"/>
    <col min="7" max="7" width="7.5703125" style="16" customWidth="1"/>
    <col min="8" max="8" width="7.28515625" style="16" customWidth="1"/>
    <col min="9" max="9" width="6.5703125" style="20" customWidth="1"/>
    <col min="10" max="10" width="6.7109375" style="20" customWidth="1"/>
    <col min="11" max="11" width="7" style="20" customWidth="1"/>
    <col min="12" max="12" width="1.85546875" style="8" customWidth="1"/>
    <col min="13" max="13" width="67.28515625" style="7" customWidth="1"/>
    <col min="14" max="14" width="7.7109375" style="7"/>
    <col min="15" max="15" width="9.7109375" style="7" customWidth="1"/>
    <col min="16" max="16384" width="7.7109375" style="7"/>
  </cols>
  <sheetData>
    <row r="1" spans="1:15" s="2" customFormat="1" ht="49.5" customHeight="1" x14ac:dyDescent="0.2">
      <c r="A1" s="24" t="s">
        <v>10</v>
      </c>
      <c r="B1" s="26" t="s">
        <v>12</v>
      </c>
      <c r="C1" s="17" t="s">
        <v>3</v>
      </c>
      <c r="D1" s="1" t="s">
        <v>4</v>
      </c>
      <c r="E1" s="1" t="s">
        <v>5</v>
      </c>
      <c r="F1" s="1" t="s">
        <v>6</v>
      </c>
      <c r="G1" s="13" t="s">
        <v>7</v>
      </c>
      <c r="H1" s="13" t="s">
        <v>8</v>
      </c>
      <c r="I1" s="21" t="s">
        <v>0</v>
      </c>
      <c r="J1" s="17" t="s">
        <v>9</v>
      </c>
      <c r="K1" s="17" t="s">
        <v>1</v>
      </c>
      <c r="M1" s="3" t="s">
        <v>17</v>
      </c>
    </row>
    <row r="2" spans="1:15" x14ac:dyDescent="0.2">
      <c r="A2" s="37">
        <v>40579</v>
      </c>
      <c r="B2" s="27"/>
      <c r="D2" s="6"/>
      <c r="E2" s="6"/>
      <c r="F2" s="6"/>
      <c r="G2" s="15">
        <f>G3</f>
        <v>0</v>
      </c>
      <c r="H2" s="15">
        <f>H3</f>
        <v>103.2985898458267</v>
      </c>
      <c r="I2" s="22"/>
      <c r="J2" s="21"/>
      <c r="K2" s="21"/>
      <c r="M2" s="9" t="s">
        <v>18</v>
      </c>
      <c r="O2" s="10"/>
    </row>
    <row r="3" spans="1:15" x14ac:dyDescent="0.2">
      <c r="A3" s="37">
        <v>40636</v>
      </c>
      <c r="B3" s="27">
        <f>'Conversion to Rate'!D4</f>
        <v>6.4035087719298245</v>
      </c>
      <c r="C3" s="18">
        <f>AVERAGE(B3:B8)</f>
        <v>23.764536815523655</v>
      </c>
      <c r="G3" s="14">
        <f>IF(C3-E4*2.66&lt;0,0,C3-E4*2.66)</f>
        <v>0</v>
      </c>
      <c r="H3" s="14">
        <f>C3+E4*2.66</f>
        <v>103.2985898458267</v>
      </c>
      <c r="I3" s="23"/>
      <c r="J3" s="23"/>
      <c r="K3" s="23"/>
      <c r="O3" s="10"/>
    </row>
    <row r="4" spans="1:15" x14ac:dyDescent="0.2">
      <c r="A4" s="37">
        <v>40658</v>
      </c>
      <c r="B4" s="27">
        <f>'Conversion to Rate'!D5</f>
        <v>16.59090909090909</v>
      </c>
      <c r="C4" s="19">
        <f>C3</f>
        <v>23.764536815523655</v>
      </c>
      <c r="D4" s="4">
        <f>ABS(B3-B2)</f>
        <v>6.4035087719298245</v>
      </c>
      <c r="E4" s="5">
        <f>AVERAGE(D4:D8)</f>
        <v>29.900019936204149</v>
      </c>
      <c r="F4" s="5">
        <f>E4*3.27</f>
        <v>97.773065191387573</v>
      </c>
      <c r="G4" s="15">
        <f t="shared" ref="G4:H4" si="0">G3</f>
        <v>0</v>
      </c>
      <c r="H4" s="15">
        <f t="shared" si="0"/>
        <v>103.2985898458267</v>
      </c>
      <c r="I4" s="19"/>
      <c r="J4" s="19"/>
      <c r="K4" s="19"/>
      <c r="M4" s="11" t="s">
        <v>2</v>
      </c>
      <c r="O4" s="10"/>
    </row>
    <row r="5" spans="1:15" x14ac:dyDescent="0.2">
      <c r="A5" s="37">
        <v>40669</v>
      </c>
      <c r="B5" s="27">
        <f>'Conversion to Rate'!D6</f>
        <v>33.18181818181818</v>
      </c>
      <c r="C5" s="19">
        <f t="shared" ref="C5:C21" si="1">C4</f>
        <v>23.764536815523655</v>
      </c>
      <c r="D5" s="4">
        <f t="shared" ref="D5:D21" si="2">ABS(B5-B4)</f>
        <v>16.59090909090909</v>
      </c>
      <c r="E5" s="4">
        <f>E4</f>
        <v>29.900019936204149</v>
      </c>
      <c r="F5" s="4">
        <f>F4</f>
        <v>97.773065191387573</v>
      </c>
      <c r="G5" s="15">
        <f t="shared" ref="G5:H5" si="3">G4</f>
        <v>0</v>
      </c>
      <c r="H5" s="15">
        <f t="shared" si="3"/>
        <v>103.2985898458267</v>
      </c>
      <c r="I5" s="19"/>
      <c r="J5" s="19"/>
      <c r="K5" s="19"/>
      <c r="O5" s="10"/>
    </row>
    <row r="6" spans="1:15" x14ac:dyDescent="0.2">
      <c r="A6" s="37">
        <v>40801</v>
      </c>
      <c r="B6" s="27">
        <f>'Conversion to Rate'!D7</f>
        <v>2.7651515151515151</v>
      </c>
      <c r="C6" s="19">
        <f t="shared" si="1"/>
        <v>23.764536815523655</v>
      </c>
      <c r="D6" s="4">
        <f t="shared" si="2"/>
        <v>30.416666666666664</v>
      </c>
      <c r="E6" s="4">
        <f t="shared" ref="E6:H6" si="4">E5</f>
        <v>29.900019936204149</v>
      </c>
      <c r="F6" s="4">
        <f t="shared" si="4"/>
        <v>97.773065191387573</v>
      </c>
      <c r="G6" s="15">
        <f t="shared" si="4"/>
        <v>0</v>
      </c>
      <c r="H6" s="15">
        <f t="shared" si="4"/>
        <v>103.2985898458267</v>
      </c>
      <c r="I6" s="19"/>
      <c r="J6" s="19"/>
      <c r="K6" s="19"/>
      <c r="O6" s="10"/>
    </row>
    <row r="7" spans="1:15" x14ac:dyDescent="0.2">
      <c r="A7" s="37">
        <v>40807</v>
      </c>
      <c r="B7" s="27">
        <f>'Conversion to Rate'!D8</f>
        <v>60.833333333333329</v>
      </c>
      <c r="C7" s="19">
        <f t="shared" si="1"/>
        <v>23.764536815523655</v>
      </c>
      <c r="D7" s="4">
        <f t="shared" si="2"/>
        <v>58.068181818181813</v>
      </c>
      <c r="E7" s="4">
        <f t="shared" ref="E7:H7" si="5">E6</f>
        <v>29.900019936204149</v>
      </c>
      <c r="F7" s="4">
        <f t="shared" si="5"/>
        <v>97.773065191387573</v>
      </c>
      <c r="G7" s="15">
        <f t="shared" si="5"/>
        <v>0</v>
      </c>
      <c r="H7" s="15">
        <f t="shared" si="5"/>
        <v>103.2985898458267</v>
      </c>
      <c r="I7" s="19"/>
      <c r="J7" s="19"/>
      <c r="K7" s="19"/>
      <c r="O7" s="10"/>
    </row>
    <row r="8" spans="1:15" x14ac:dyDescent="0.2">
      <c r="A8" s="37">
        <v>40823</v>
      </c>
      <c r="B8" s="27">
        <f>'Conversion to Rate'!D9</f>
        <v>22.8125</v>
      </c>
      <c r="C8" s="19">
        <f t="shared" si="1"/>
        <v>23.764536815523655</v>
      </c>
      <c r="D8" s="4">
        <f t="shared" si="2"/>
        <v>38.020833333333329</v>
      </c>
      <c r="E8" s="4">
        <f t="shared" ref="E8:H8" si="6">E7</f>
        <v>29.900019936204149</v>
      </c>
      <c r="F8" s="4">
        <f t="shared" si="6"/>
        <v>97.773065191387573</v>
      </c>
      <c r="G8" s="15">
        <f t="shared" si="6"/>
        <v>0</v>
      </c>
      <c r="H8" s="15">
        <f t="shared" si="6"/>
        <v>103.2985898458267</v>
      </c>
      <c r="I8" s="19"/>
      <c r="J8" s="19"/>
      <c r="K8" s="19"/>
      <c r="O8" s="10"/>
    </row>
    <row r="9" spans="1:15" x14ac:dyDescent="0.2">
      <c r="A9" s="37">
        <v>40869</v>
      </c>
      <c r="B9" s="27">
        <f>'Conversion to Rate'!D10</f>
        <v>7.9347826086956523</v>
      </c>
      <c r="C9" s="19">
        <f t="shared" si="1"/>
        <v>23.764536815523655</v>
      </c>
      <c r="D9" s="4">
        <f t="shared" si="2"/>
        <v>14.877717391304348</v>
      </c>
      <c r="E9" s="4">
        <f t="shared" ref="E9:H9" si="7">E8</f>
        <v>29.900019936204149</v>
      </c>
      <c r="F9" s="4">
        <f t="shared" si="7"/>
        <v>97.773065191387573</v>
      </c>
      <c r="G9" s="15">
        <f t="shared" si="7"/>
        <v>0</v>
      </c>
      <c r="H9" s="15">
        <f t="shared" si="7"/>
        <v>103.2985898458267</v>
      </c>
      <c r="I9" s="19"/>
      <c r="J9" s="19"/>
      <c r="K9" s="19"/>
      <c r="O9" s="10"/>
    </row>
    <row r="10" spans="1:15" x14ac:dyDescent="0.2">
      <c r="A10" s="37">
        <v>40878</v>
      </c>
      <c r="B10" s="27">
        <f>'Conversion to Rate'!D11</f>
        <v>40.55555555555555</v>
      </c>
      <c r="C10" s="19">
        <f t="shared" si="1"/>
        <v>23.764536815523655</v>
      </c>
      <c r="D10" s="4">
        <f t="shared" si="2"/>
        <v>32.620772946859901</v>
      </c>
      <c r="E10" s="4">
        <f t="shared" ref="E10:H10" si="8">E9</f>
        <v>29.900019936204149</v>
      </c>
      <c r="F10" s="4">
        <f t="shared" si="8"/>
        <v>97.773065191387573</v>
      </c>
      <c r="G10" s="15">
        <f t="shared" si="8"/>
        <v>0</v>
      </c>
      <c r="H10" s="15">
        <f t="shared" si="8"/>
        <v>103.2985898458267</v>
      </c>
      <c r="I10" s="19"/>
      <c r="J10" s="19"/>
      <c r="K10" s="19"/>
      <c r="O10" s="10"/>
    </row>
    <row r="11" spans="1:15" x14ac:dyDescent="0.2">
      <c r="A11" s="37">
        <v>40913</v>
      </c>
      <c r="B11" s="27">
        <f>'Conversion to Rate'!D12</f>
        <v>10.428571428571429</v>
      </c>
      <c r="C11" s="19">
        <f t="shared" si="1"/>
        <v>23.764536815523655</v>
      </c>
      <c r="D11" s="4">
        <f t="shared" si="2"/>
        <v>30.126984126984119</v>
      </c>
      <c r="E11" s="4">
        <f t="shared" ref="E11:H11" si="9">E10</f>
        <v>29.900019936204149</v>
      </c>
      <c r="F11" s="4">
        <f t="shared" si="9"/>
        <v>97.773065191387573</v>
      </c>
      <c r="G11" s="15">
        <f t="shared" si="9"/>
        <v>0</v>
      </c>
      <c r="H11" s="15">
        <f t="shared" si="9"/>
        <v>103.2985898458267</v>
      </c>
      <c r="I11" s="19"/>
      <c r="J11" s="19"/>
      <c r="K11" s="19"/>
      <c r="O11" s="10"/>
    </row>
    <row r="12" spans="1:15" x14ac:dyDescent="0.2">
      <c r="A12" s="37">
        <v>40938</v>
      </c>
      <c r="B12" s="27">
        <f>'Conversion to Rate'!D13</f>
        <v>14.6</v>
      </c>
      <c r="C12" s="19">
        <f t="shared" si="1"/>
        <v>23.764536815523655</v>
      </c>
      <c r="D12" s="4">
        <f t="shared" si="2"/>
        <v>4.1714285714285708</v>
      </c>
      <c r="E12" s="4">
        <f t="shared" ref="E12:H12" si="10">E11</f>
        <v>29.900019936204149</v>
      </c>
      <c r="F12" s="4">
        <f t="shared" si="10"/>
        <v>97.773065191387573</v>
      </c>
      <c r="G12" s="15">
        <f t="shared" si="10"/>
        <v>0</v>
      </c>
      <c r="H12" s="15">
        <f t="shared" si="10"/>
        <v>103.2985898458267</v>
      </c>
      <c r="I12" s="19"/>
      <c r="J12" s="19"/>
      <c r="K12" s="19"/>
      <c r="O12" s="10"/>
    </row>
    <row r="13" spans="1:15" x14ac:dyDescent="0.2">
      <c r="A13" s="37">
        <v>41006</v>
      </c>
      <c r="B13" s="27">
        <f>'Conversion to Rate'!D14</f>
        <v>5.367647058823529</v>
      </c>
      <c r="C13" s="19">
        <f t="shared" si="1"/>
        <v>23.764536815523655</v>
      </c>
      <c r="D13" s="4">
        <f t="shared" si="2"/>
        <v>9.2323529411764707</v>
      </c>
      <c r="E13" s="4">
        <f t="shared" ref="E13:H13" si="11">E12</f>
        <v>29.900019936204149</v>
      </c>
      <c r="F13" s="4">
        <f t="shared" si="11"/>
        <v>97.773065191387573</v>
      </c>
      <c r="G13" s="15">
        <f t="shared" si="11"/>
        <v>0</v>
      </c>
      <c r="H13" s="15">
        <f t="shared" si="11"/>
        <v>103.2985898458267</v>
      </c>
      <c r="I13" s="19"/>
      <c r="J13" s="19"/>
      <c r="K13" s="19"/>
      <c r="O13" s="10"/>
    </row>
    <row r="14" spans="1:15" x14ac:dyDescent="0.2">
      <c r="A14" s="37">
        <v>41064</v>
      </c>
      <c r="B14" s="27">
        <f>'Conversion to Rate'!D15</f>
        <v>6.2931034482758621</v>
      </c>
      <c r="C14" s="19">
        <f t="shared" si="1"/>
        <v>23.764536815523655</v>
      </c>
      <c r="D14" s="4">
        <f t="shared" si="2"/>
        <v>0.92545638945233311</v>
      </c>
      <c r="E14" s="4">
        <f t="shared" ref="E14:H14" si="12">E13</f>
        <v>29.900019936204149</v>
      </c>
      <c r="F14" s="4">
        <f t="shared" si="12"/>
        <v>97.773065191387573</v>
      </c>
      <c r="G14" s="15">
        <f t="shared" si="12"/>
        <v>0</v>
      </c>
      <c r="H14" s="15">
        <f t="shared" si="12"/>
        <v>103.2985898458267</v>
      </c>
      <c r="I14" s="19"/>
      <c r="J14" s="19"/>
      <c r="K14" s="19"/>
      <c r="O14" s="10"/>
    </row>
    <row r="15" spans="1:15" x14ac:dyDescent="0.2">
      <c r="A15" s="37">
        <v>41084</v>
      </c>
      <c r="B15" s="27">
        <f>'Conversion to Rate'!D16</f>
        <v>18.25</v>
      </c>
      <c r="C15" s="19">
        <f t="shared" si="1"/>
        <v>23.764536815523655</v>
      </c>
      <c r="D15" s="4">
        <f t="shared" si="2"/>
        <v>11.956896551724139</v>
      </c>
      <c r="E15" s="4">
        <f t="shared" ref="E15:H15" si="13">E14</f>
        <v>29.900019936204149</v>
      </c>
      <c r="F15" s="4">
        <f t="shared" si="13"/>
        <v>97.773065191387573</v>
      </c>
      <c r="G15" s="15">
        <f t="shared" si="13"/>
        <v>0</v>
      </c>
      <c r="H15" s="15">
        <f t="shared" si="13"/>
        <v>103.2985898458267</v>
      </c>
      <c r="I15" s="19"/>
      <c r="J15" s="19"/>
      <c r="K15" s="19"/>
      <c r="O15" s="10"/>
    </row>
    <row r="16" spans="1:15" x14ac:dyDescent="0.2">
      <c r="A16" s="37">
        <v>41095</v>
      </c>
      <c r="B16" s="27">
        <f>'Conversion to Rate'!D17</f>
        <v>33.18181818181818</v>
      </c>
      <c r="C16" s="19">
        <f t="shared" si="1"/>
        <v>23.764536815523655</v>
      </c>
      <c r="D16" s="4">
        <f t="shared" si="2"/>
        <v>14.93181818181818</v>
      </c>
      <c r="E16" s="4">
        <f t="shared" ref="E16:H16" si="14">E15</f>
        <v>29.900019936204149</v>
      </c>
      <c r="F16" s="4">
        <f t="shared" si="14"/>
        <v>97.773065191387573</v>
      </c>
      <c r="G16" s="15">
        <f t="shared" si="14"/>
        <v>0</v>
      </c>
      <c r="H16" s="15">
        <f t="shared" si="14"/>
        <v>103.2985898458267</v>
      </c>
      <c r="I16" s="19"/>
      <c r="J16" s="19"/>
      <c r="K16" s="19"/>
      <c r="O16" s="10"/>
    </row>
    <row r="17" spans="1:15" x14ac:dyDescent="0.2">
      <c r="A17" s="37">
        <v>41124</v>
      </c>
      <c r="B17" s="27">
        <f>'Conversion to Rate'!D18</f>
        <v>12.586206896551724</v>
      </c>
      <c r="C17" s="19">
        <f t="shared" si="1"/>
        <v>23.764536815523655</v>
      </c>
      <c r="D17" s="4">
        <f t="shared" si="2"/>
        <v>20.595611285266457</v>
      </c>
      <c r="E17" s="4">
        <f t="shared" ref="E17:H17" si="15">E16</f>
        <v>29.900019936204149</v>
      </c>
      <c r="F17" s="4">
        <f t="shared" si="15"/>
        <v>97.773065191387573</v>
      </c>
      <c r="G17" s="15">
        <f t="shared" si="15"/>
        <v>0</v>
      </c>
      <c r="H17" s="15">
        <f t="shared" si="15"/>
        <v>103.2985898458267</v>
      </c>
      <c r="I17" s="19"/>
      <c r="J17" s="19"/>
      <c r="K17" s="19"/>
      <c r="O17" s="10"/>
    </row>
    <row r="18" spans="1:15" x14ac:dyDescent="0.2">
      <c r="A18" s="37">
        <v>41167</v>
      </c>
      <c r="B18" s="27">
        <f>'Conversion to Rate'!D19</f>
        <v>8.4883720930232549</v>
      </c>
      <c r="C18" s="19">
        <f t="shared" si="1"/>
        <v>23.764536815523655</v>
      </c>
      <c r="D18" s="4">
        <f t="shared" si="2"/>
        <v>4.0978348035284693</v>
      </c>
      <c r="E18" s="4">
        <f t="shared" ref="E18:H18" si="16">E17</f>
        <v>29.900019936204149</v>
      </c>
      <c r="F18" s="4">
        <f t="shared" si="16"/>
        <v>97.773065191387573</v>
      </c>
      <c r="G18" s="15">
        <f t="shared" si="16"/>
        <v>0</v>
      </c>
      <c r="H18" s="15">
        <f t="shared" si="16"/>
        <v>103.2985898458267</v>
      </c>
      <c r="I18" s="19"/>
      <c r="J18" s="19"/>
      <c r="K18" s="19"/>
      <c r="O18" s="10"/>
    </row>
    <row r="19" spans="1:15" x14ac:dyDescent="0.2">
      <c r="A19" s="37">
        <v>41183</v>
      </c>
      <c r="B19" s="27">
        <f>'Conversion to Rate'!D20</f>
        <v>22.8125</v>
      </c>
      <c r="C19" s="19">
        <f t="shared" si="1"/>
        <v>23.764536815523655</v>
      </c>
      <c r="D19" s="4">
        <f t="shared" si="2"/>
        <v>14.324127906976745</v>
      </c>
      <c r="E19" s="4">
        <f t="shared" ref="E19:H19" si="17">E18</f>
        <v>29.900019936204149</v>
      </c>
      <c r="F19" s="4">
        <f t="shared" si="17"/>
        <v>97.773065191387573</v>
      </c>
      <c r="G19" s="15">
        <f t="shared" si="17"/>
        <v>0</v>
      </c>
      <c r="H19" s="15">
        <f t="shared" si="17"/>
        <v>103.2985898458267</v>
      </c>
      <c r="I19" s="19"/>
      <c r="J19" s="19"/>
      <c r="K19" s="19"/>
      <c r="O19" s="10"/>
    </row>
    <row r="20" spans="1:15" x14ac:dyDescent="0.2">
      <c r="A20" s="37">
        <v>41190</v>
      </c>
      <c r="B20" s="27">
        <f>'Conversion to Rate'!D21</f>
        <v>52.142857142857139</v>
      </c>
      <c r="C20" s="19">
        <f t="shared" si="1"/>
        <v>23.764536815523655</v>
      </c>
      <c r="D20" s="4">
        <f t="shared" si="2"/>
        <v>29.330357142857139</v>
      </c>
      <c r="E20" s="4">
        <f t="shared" ref="E20:H20" si="18">E19</f>
        <v>29.900019936204149</v>
      </c>
      <c r="F20" s="4">
        <f t="shared" si="18"/>
        <v>97.773065191387573</v>
      </c>
      <c r="G20" s="15">
        <f t="shared" si="18"/>
        <v>0</v>
      </c>
      <c r="H20" s="15">
        <f t="shared" si="18"/>
        <v>103.2985898458267</v>
      </c>
      <c r="I20" s="19"/>
      <c r="J20" s="19"/>
      <c r="K20" s="19"/>
      <c r="O20" s="10"/>
    </row>
    <row r="21" spans="1:15" x14ac:dyDescent="0.2">
      <c r="A21" s="37">
        <v>41217</v>
      </c>
      <c r="B21" s="27">
        <f>'Conversion to Rate'!D22</f>
        <v>13.518518518518517</v>
      </c>
      <c r="C21" s="19">
        <f t="shared" si="1"/>
        <v>23.764536815523655</v>
      </c>
      <c r="D21" s="4">
        <f t="shared" si="2"/>
        <v>38.62433862433862</v>
      </c>
      <c r="E21" s="4">
        <f t="shared" ref="E21:H21" si="19">E20</f>
        <v>29.900019936204149</v>
      </c>
      <c r="F21" s="4">
        <f t="shared" si="19"/>
        <v>97.773065191387573</v>
      </c>
      <c r="G21" s="15">
        <f t="shared" si="19"/>
        <v>0</v>
      </c>
      <c r="H21" s="15">
        <f t="shared" si="19"/>
        <v>103.2985898458267</v>
      </c>
      <c r="I21" s="19"/>
      <c r="K21" s="19"/>
      <c r="O21" s="10"/>
    </row>
    <row r="22" spans="1:15" x14ac:dyDescent="0.2">
      <c r="A22" s="38"/>
      <c r="B22" s="28"/>
    </row>
    <row r="23" spans="1:15" x14ac:dyDescent="0.2">
      <c r="A23" s="38"/>
      <c r="B23" s="28"/>
    </row>
    <row r="24" spans="1:15" x14ac:dyDescent="0.2">
      <c r="A24" s="38"/>
      <c r="B24" s="28"/>
    </row>
    <row r="25" spans="1:15" x14ac:dyDescent="0.2">
      <c r="A25" s="38"/>
      <c r="B25" s="28"/>
    </row>
    <row r="26" spans="1:15" x14ac:dyDescent="0.2">
      <c r="A26" s="38"/>
      <c r="B26" s="28"/>
    </row>
    <row r="27" spans="1:15" x14ac:dyDescent="0.2">
      <c r="A27" s="38"/>
      <c r="B27" s="28"/>
    </row>
    <row r="28" spans="1:15" x14ac:dyDescent="0.2">
      <c r="A28" s="38"/>
      <c r="B28" s="28"/>
    </row>
    <row r="29" spans="1:15" x14ac:dyDescent="0.2">
      <c r="A29" s="38"/>
      <c r="B29" s="28"/>
    </row>
    <row r="30" spans="1:15" x14ac:dyDescent="0.2">
      <c r="A30" s="38"/>
      <c r="B30" s="28"/>
    </row>
  </sheetData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0"/>
  <sheetViews>
    <sheetView zoomScale="145" zoomScaleNormal="145" workbookViewId="0">
      <pane ySplit="1" topLeftCell="A2" activePane="bottomLeft" state="frozen"/>
      <selection pane="bottomLeft" activeCell="K8" sqref="K8"/>
    </sheetView>
  </sheetViews>
  <sheetFormatPr defaultColWidth="7.7109375" defaultRowHeight="12.75" x14ac:dyDescent="0.2"/>
  <cols>
    <col min="1" max="1" width="9" style="25" customWidth="1"/>
    <col min="2" max="2" width="8.140625" style="29" customWidth="1"/>
    <col min="3" max="3" width="6.85546875" style="20" customWidth="1"/>
    <col min="4" max="4" width="7.5703125" style="12" customWidth="1"/>
    <col min="5" max="5" width="8" style="12" customWidth="1"/>
    <col min="6" max="6" width="8.28515625" style="12" bestFit="1" customWidth="1"/>
    <col min="7" max="7" width="7.5703125" style="16" customWidth="1"/>
    <col min="8" max="8" width="7.28515625" style="16" customWidth="1"/>
    <col min="9" max="9" width="6.5703125" style="20" customWidth="1"/>
    <col min="10" max="10" width="6.7109375" style="20" customWidth="1"/>
    <col min="11" max="11" width="7" style="20" customWidth="1"/>
    <col min="12" max="12" width="1.85546875" style="8" customWidth="1"/>
    <col min="13" max="13" width="67.28515625" style="7" customWidth="1"/>
    <col min="14" max="14" width="7.7109375" style="7"/>
    <col min="15" max="15" width="9.7109375" style="7" customWidth="1"/>
    <col min="16" max="16384" width="7.7109375" style="7"/>
  </cols>
  <sheetData>
    <row r="1" spans="1:15" s="2" customFormat="1" ht="49.5" customHeight="1" x14ac:dyDescent="0.2">
      <c r="A1" s="24" t="s">
        <v>10</v>
      </c>
      <c r="B1" s="26" t="s">
        <v>12</v>
      </c>
      <c r="C1" s="17" t="s">
        <v>3</v>
      </c>
      <c r="D1" s="1" t="s">
        <v>4</v>
      </c>
      <c r="E1" s="1" t="s">
        <v>5</v>
      </c>
      <c r="F1" s="1" t="s">
        <v>6</v>
      </c>
      <c r="G1" s="13" t="s">
        <v>7</v>
      </c>
      <c r="H1" s="13" t="s">
        <v>8</v>
      </c>
      <c r="I1" s="21" t="s">
        <v>0</v>
      </c>
      <c r="J1" s="17" t="s">
        <v>9</v>
      </c>
      <c r="K1" s="17" t="s">
        <v>1</v>
      </c>
      <c r="M1" s="3" t="s">
        <v>17</v>
      </c>
    </row>
    <row r="2" spans="1:15" x14ac:dyDescent="0.2">
      <c r="A2" s="37">
        <v>40579</v>
      </c>
      <c r="B2" s="27"/>
      <c r="D2" s="6"/>
      <c r="E2" s="6"/>
      <c r="F2" s="6"/>
      <c r="G2" s="15">
        <f>G3</f>
        <v>0</v>
      </c>
      <c r="H2" s="15">
        <f>H3</f>
        <v>213.56666666666666</v>
      </c>
      <c r="I2" s="22"/>
      <c r="J2" s="21"/>
      <c r="K2" s="21"/>
      <c r="M2" s="9" t="s">
        <v>18</v>
      </c>
      <c r="O2" s="10"/>
    </row>
    <row r="3" spans="1:15" x14ac:dyDescent="0.2">
      <c r="A3" s="37">
        <v>40636</v>
      </c>
      <c r="B3" s="27">
        <f>'Conversion to Rate'!B4</f>
        <v>57</v>
      </c>
      <c r="C3" s="18">
        <f>AVERAGE(B3:B8)</f>
        <v>40.666666666666664</v>
      </c>
      <c r="G3" s="14">
        <f>IF(C3-E4*2.66&lt;0,0,C3-E4*2.66)</f>
        <v>0</v>
      </c>
      <c r="H3" s="14">
        <f>C3+E4*2.66</f>
        <v>213.56666666666666</v>
      </c>
      <c r="I3" s="23"/>
      <c r="J3" s="23"/>
      <c r="K3" s="23"/>
      <c r="O3" s="10"/>
    </row>
    <row r="4" spans="1:15" x14ac:dyDescent="0.2">
      <c r="A4" s="37">
        <v>40658</v>
      </c>
      <c r="B4" s="27">
        <f>'Conversion to Rate'!B5</f>
        <v>22</v>
      </c>
      <c r="C4" s="19">
        <f>C3</f>
        <v>40.666666666666664</v>
      </c>
      <c r="D4" s="4">
        <f>ABS(B3-B2)</f>
        <v>57</v>
      </c>
      <c r="E4" s="5">
        <f>AVERAGE(D4:D8)</f>
        <v>65</v>
      </c>
      <c r="F4" s="5">
        <f>E4*3.27</f>
        <v>212.55</v>
      </c>
      <c r="G4" s="15">
        <f t="shared" ref="G4:H5" si="0">G3</f>
        <v>0</v>
      </c>
      <c r="H4" s="15">
        <f t="shared" si="0"/>
        <v>213.56666666666666</v>
      </c>
      <c r="I4" s="19"/>
      <c r="J4" s="19"/>
      <c r="K4" s="19"/>
      <c r="M4" s="11" t="s">
        <v>2</v>
      </c>
      <c r="O4" s="10"/>
    </row>
    <row r="5" spans="1:15" x14ac:dyDescent="0.2">
      <c r="A5" s="37">
        <v>40669</v>
      </c>
      <c r="B5" s="27">
        <f>'Conversion to Rate'!B6</f>
        <v>11</v>
      </c>
      <c r="C5" s="19">
        <f t="shared" ref="C5:C21" si="1">C4</f>
        <v>40.666666666666664</v>
      </c>
      <c r="D5" s="4">
        <f t="shared" ref="D5:D21" si="2">ABS(B5-B4)</f>
        <v>11</v>
      </c>
      <c r="E5" s="4">
        <f>E4</f>
        <v>65</v>
      </c>
      <c r="F5" s="4">
        <f>F4</f>
        <v>212.55</v>
      </c>
      <c r="G5" s="15">
        <f t="shared" si="0"/>
        <v>0</v>
      </c>
      <c r="H5" s="15">
        <f t="shared" si="0"/>
        <v>213.56666666666666</v>
      </c>
      <c r="I5" s="19"/>
      <c r="J5" s="19"/>
      <c r="K5" s="19"/>
      <c r="O5" s="10"/>
    </row>
    <row r="6" spans="1:15" x14ac:dyDescent="0.2">
      <c r="A6" s="37">
        <v>40801</v>
      </c>
      <c r="B6" s="27">
        <f>'Conversion to Rate'!B7</f>
        <v>132</v>
      </c>
      <c r="C6" s="19">
        <f t="shared" si="1"/>
        <v>40.666666666666664</v>
      </c>
      <c r="D6" s="4">
        <f t="shared" si="2"/>
        <v>121</v>
      </c>
      <c r="E6" s="4">
        <f t="shared" ref="E6:H21" si="3">E5</f>
        <v>65</v>
      </c>
      <c r="F6" s="4">
        <f t="shared" si="3"/>
        <v>212.55</v>
      </c>
      <c r="G6" s="15">
        <f t="shared" si="3"/>
        <v>0</v>
      </c>
      <c r="H6" s="15">
        <f t="shared" si="3"/>
        <v>213.56666666666666</v>
      </c>
      <c r="I6" s="19"/>
      <c r="J6" s="19"/>
      <c r="K6" s="19"/>
      <c r="O6" s="10"/>
    </row>
    <row r="7" spans="1:15" x14ac:dyDescent="0.2">
      <c r="A7" s="37">
        <v>40807</v>
      </c>
      <c r="B7" s="27">
        <f>'Conversion to Rate'!B8</f>
        <v>6</v>
      </c>
      <c r="C7" s="19">
        <f t="shared" si="1"/>
        <v>40.666666666666664</v>
      </c>
      <c r="D7" s="4">
        <f t="shared" si="2"/>
        <v>126</v>
      </c>
      <c r="E7" s="4">
        <f t="shared" si="3"/>
        <v>65</v>
      </c>
      <c r="F7" s="4">
        <f t="shared" si="3"/>
        <v>212.55</v>
      </c>
      <c r="G7" s="15">
        <f t="shared" si="3"/>
        <v>0</v>
      </c>
      <c r="H7" s="15">
        <f t="shared" si="3"/>
        <v>213.56666666666666</v>
      </c>
      <c r="I7" s="19"/>
      <c r="J7" s="19"/>
      <c r="K7" s="19"/>
      <c r="O7" s="10"/>
    </row>
    <row r="8" spans="1:15" x14ac:dyDescent="0.2">
      <c r="A8" s="37">
        <v>40823</v>
      </c>
      <c r="B8" s="27">
        <f>'Conversion to Rate'!B9</f>
        <v>16</v>
      </c>
      <c r="C8" s="19">
        <f t="shared" si="1"/>
        <v>40.666666666666664</v>
      </c>
      <c r="D8" s="4">
        <f t="shared" si="2"/>
        <v>10</v>
      </c>
      <c r="E8" s="4">
        <f t="shared" si="3"/>
        <v>65</v>
      </c>
      <c r="F8" s="4">
        <f t="shared" si="3"/>
        <v>212.55</v>
      </c>
      <c r="G8" s="15">
        <f t="shared" si="3"/>
        <v>0</v>
      </c>
      <c r="H8" s="15">
        <f t="shared" si="3"/>
        <v>213.56666666666666</v>
      </c>
      <c r="I8" s="19"/>
      <c r="J8" s="19"/>
      <c r="K8" s="19"/>
      <c r="O8" s="10"/>
    </row>
    <row r="9" spans="1:15" x14ac:dyDescent="0.2">
      <c r="A9" s="37">
        <v>40869</v>
      </c>
      <c r="B9" s="27">
        <f>'Conversion to Rate'!B10</f>
        <v>46</v>
      </c>
      <c r="C9" s="19">
        <f t="shared" si="1"/>
        <v>40.666666666666664</v>
      </c>
      <c r="D9" s="4">
        <f t="shared" si="2"/>
        <v>30</v>
      </c>
      <c r="E9" s="4">
        <f t="shared" si="3"/>
        <v>65</v>
      </c>
      <c r="F9" s="4">
        <f t="shared" si="3"/>
        <v>212.55</v>
      </c>
      <c r="G9" s="15">
        <f t="shared" si="3"/>
        <v>0</v>
      </c>
      <c r="H9" s="15">
        <f t="shared" si="3"/>
        <v>213.56666666666666</v>
      </c>
      <c r="I9" s="19"/>
      <c r="J9" s="19"/>
      <c r="K9" s="19"/>
      <c r="O9" s="10"/>
    </row>
    <row r="10" spans="1:15" x14ac:dyDescent="0.2">
      <c r="A10" s="37">
        <v>40878</v>
      </c>
      <c r="B10" s="27">
        <f>'Conversion to Rate'!B11</f>
        <v>9</v>
      </c>
      <c r="C10" s="19">
        <f t="shared" si="1"/>
        <v>40.666666666666664</v>
      </c>
      <c r="D10" s="4">
        <f t="shared" si="2"/>
        <v>37</v>
      </c>
      <c r="E10" s="4">
        <f t="shared" si="3"/>
        <v>65</v>
      </c>
      <c r="F10" s="4">
        <f t="shared" si="3"/>
        <v>212.55</v>
      </c>
      <c r="G10" s="15">
        <f t="shared" si="3"/>
        <v>0</v>
      </c>
      <c r="H10" s="15">
        <f t="shared" si="3"/>
        <v>213.56666666666666</v>
      </c>
      <c r="I10" s="19"/>
      <c r="J10" s="19"/>
      <c r="K10" s="19"/>
      <c r="O10" s="10"/>
    </row>
    <row r="11" spans="1:15" x14ac:dyDescent="0.2">
      <c r="A11" s="37">
        <v>40913</v>
      </c>
      <c r="B11" s="27">
        <f>'Conversion to Rate'!B12</f>
        <v>35</v>
      </c>
      <c r="C11" s="19">
        <f t="shared" si="1"/>
        <v>40.666666666666664</v>
      </c>
      <c r="D11" s="4">
        <f t="shared" si="2"/>
        <v>26</v>
      </c>
      <c r="E11" s="4">
        <f t="shared" si="3"/>
        <v>65</v>
      </c>
      <c r="F11" s="4">
        <f t="shared" si="3"/>
        <v>212.55</v>
      </c>
      <c r="G11" s="15">
        <f t="shared" si="3"/>
        <v>0</v>
      </c>
      <c r="H11" s="15">
        <f t="shared" si="3"/>
        <v>213.56666666666666</v>
      </c>
      <c r="I11" s="19"/>
      <c r="J11" s="19"/>
      <c r="K11" s="19"/>
      <c r="O11" s="10"/>
    </row>
    <row r="12" spans="1:15" x14ac:dyDescent="0.2">
      <c r="A12" s="37">
        <v>40938</v>
      </c>
      <c r="B12" s="27">
        <f>'Conversion to Rate'!B13</f>
        <v>25</v>
      </c>
      <c r="C12" s="19">
        <f t="shared" si="1"/>
        <v>40.666666666666664</v>
      </c>
      <c r="D12" s="4">
        <f t="shared" si="2"/>
        <v>10</v>
      </c>
      <c r="E12" s="4">
        <f t="shared" si="3"/>
        <v>65</v>
      </c>
      <c r="F12" s="4">
        <f t="shared" si="3"/>
        <v>212.55</v>
      </c>
      <c r="G12" s="15">
        <f t="shared" si="3"/>
        <v>0</v>
      </c>
      <c r="H12" s="15">
        <f t="shared" si="3"/>
        <v>213.56666666666666</v>
      </c>
      <c r="I12" s="19"/>
      <c r="J12" s="19"/>
      <c r="K12" s="19"/>
      <c r="O12" s="10"/>
    </row>
    <row r="13" spans="1:15" x14ac:dyDescent="0.2">
      <c r="A13" s="37">
        <v>41006</v>
      </c>
      <c r="B13" s="27">
        <f>'Conversion to Rate'!B14</f>
        <v>68</v>
      </c>
      <c r="C13" s="19">
        <f t="shared" si="1"/>
        <v>40.666666666666664</v>
      </c>
      <c r="D13" s="4">
        <f t="shared" si="2"/>
        <v>43</v>
      </c>
      <c r="E13" s="4">
        <f t="shared" si="3"/>
        <v>65</v>
      </c>
      <c r="F13" s="4">
        <f t="shared" si="3"/>
        <v>212.55</v>
      </c>
      <c r="G13" s="15">
        <f t="shared" si="3"/>
        <v>0</v>
      </c>
      <c r="H13" s="15">
        <f t="shared" si="3"/>
        <v>213.56666666666666</v>
      </c>
      <c r="I13" s="19"/>
      <c r="J13" s="19"/>
      <c r="K13" s="19"/>
      <c r="O13" s="10"/>
    </row>
    <row r="14" spans="1:15" x14ac:dyDescent="0.2">
      <c r="A14" s="37">
        <v>41064</v>
      </c>
      <c r="B14" s="27">
        <f>'Conversion to Rate'!B15</f>
        <v>58</v>
      </c>
      <c r="C14" s="19">
        <f t="shared" si="1"/>
        <v>40.666666666666664</v>
      </c>
      <c r="D14" s="4">
        <f t="shared" si="2"/>
        <v>10</v>
      </c>
      <c r="E14" s="4">
        <f t="shared" si="3"/>
        <v>65</v>
      </c>
      <c r="F14" s="4">
        <f t="shared" si="3"/>
        <v>212.55</v>
      </c>
      <c r="G14" s="15">
        <f t="shared" si="3"/>
        <v>0</v>
      </c>
      <c r="H14" s="15">
        <f t="shared" si="3"/>
        <v>213.56666666666666</v>
      </c>
      <c r="I14" s="19"/>
      <c r="J14" s="19"/>
      <c r="K14" s="19"/>
      <c r="O14" s="10"/>
    </row>
    <row r="15" spans="1:15" x14ac:dyDescent="0.2">
      <c r="A15" s="37">
        <v>41084</v>
      </c>
      <c r="B15" s="27">
        <f>'Conversion to Rate'!B16</f>
        <v>20</v>
      </c>
      <c r="C15" s="19">
        <f t="shared" si="1"/>
        <v>40.666666666666664</v>
      </c>
      <c r="D15" s="4">
        <f t="shared" si="2"/>
        <v>38</v>
      </c>
      <c r="E15" s="4">
        <f t="shared" si="3"/>
        <v>65</v>
      </c>
      <c r="F15" s="4">
        <f t="shared" si="3"/>
        <v>212.55</v>
      </c>
      <c r="G15" s="15">
        <f t="shared" si="3"/>
        <v>0</v>
      </c>
      <c r="H15" s="15">
        <f t="shared" si="3"/>
        <v>213.56666666666666</v>
      </c>
      <c r="I15" s="19"/>
      <c r="J15" s="19"/>
      <c r="K15" s="19"/>
      <c r="O15" s="10"/>
    </row>
    <row r="16" spans="1:15" x14ac:dyDescent="0.2">
      <c r="A16" s="37">
        <v>41095</v>
      </c>
      <c r="B16" s="27">
        <f>'Conversion to Rate'!B17</f>
        <v>11</v>
      </c>
      <c r="C16" s="19">
        <f t="shared" si="1"/>
        <v>40.666666666666664</v>
      </c>
      <c r="D16" s="4">
        <f t="shared" si="2"/>
        <v>9</v>
      </c>
      <c r="E16" s="4">
        <f t="shared" si="3"/>
        <v>65</v>
      </c>
      <c r="F16" s="4">
        <f t="shared" si="3"/>
        <v>212.55</v>
      </c>
      <c r="G16" s="15">
        <f t="shared" si="3"/>
        <v>0</v>
      </c>
      <c r="H16" s="15">
        <f t="shared" si="3"/>
        <v>213.56666666666666</v>
      </c>
      <c r="I16" s="19"/>
      <c r="J16" s="19"/>
      <c r="K16" s="19"/>
      <c r="O16" s="10"/>
    </row>
    <row r="17" spans="1:15" x14ac:dyDescent="0.2">
      <c r="A17" s="37">
        <v>41124</v>
      </c>
      <c r="B17" s="27">
        <f>'Conversion to Rate'!B18</f>
        <v>29</v>
      </c>
      <c r="C17" s="19">
        <f t="shared" si="1"/>
        <v>40.666666666666664</v>
      </c>
      <c r="D17" s="4">
        <f t="shared" si="2"/>
        <v>18</v>
      </c>
      <c r="E17" s="4">
        <f t="shared" si="3"/>
        <v>65</v>
      </c>
      <c r="F17" s="4">
        <f t="shared" si="3"/>
        <v>212.55</v>
      </c>
      <c r="G17" s="15">
        <f t="shared" si="3"/>
        <v>0</v>
      </c>
      <c r="H17" s="15">
        <f t="shared" si="3"/>
        <v>213.56666666666666</v>
      </c>
      <c r="I17" s="19"/>
      <c r="J17" s="19"/>
      <c r="K17" s="19"/>
      <c r="O17" s="10"/>
    </row>
    <row r="18" spans="1:15" x14ac:dyDescent="0.2">
      <c r="A18" s="37">
        <v>41167</v>
      </c>
      <c r="B18" s="27">
        <f>'Conversion to Rate'!B19</f>
        <v>43</v>
      </c>
      <c r="C18" s="19">
        <f t="shared" si="1"/>
        <v>40.666666666666664</v>
      </c>
      <c r="D18" s="4">
        <f t="shared" si="2"/>
        <v>14</v>
      </c>
      <c r="E18" s="4">
        <f t="shared" si="3"/>
        <v>65</v>
      </c>
      <c r="F18" s="4">
        <f t="shared" si="3"/>
        <v>212.55</v>
      </c>
      <c r="G18" s="15">
        <f t="shared" si="3"/>
        <v>0</v>
      </c>
      <c r="H18" s="15">
        <f t="shared" si="3"/>
        <v>213.56666666666666</v>
      </c>
      <c r="I18" s="19"/>
      <c r="J18" s="19"/>
      <c r="K18" s="19"/>
      <c r="O18" s="10"/>
    </row>
    <row r="19" spans="1:15" x14ac:dyDescent="0.2">
      <c r="A19" s="37">
        <v>41183</v>
      </c>
      <c r="B19" s="27">
        <f>'Conversion to Rate'!B20</f>
        <v>16</v>
      </c>
      <c r="C19" s="19">
        <f t="shared" si="1"/>
        <v>40.666666666666664</v>
      </c>
      <c r="D19" s="4">
        <f t="shared" si="2"/>
        <v>27</v>
      </c>
      <c r="E19" s="4">
        <f t="shared" si="3"/>
        <v>65</v>
      </c>
      <c r="F19" s="4">
        <f t="shared" si="3"/>
        <v>212.55</v>
      </c>
      <c r="G19" s="15">
        <f t="shared" si="3"/>
        <v>0</v>
      </c>
      <c r="H19" s="15">
        <f t="shared" si="3"/>
        <v>213.56666666666666</v>
      </c>
      <c r="I19" s="19"/>
      <c r="J19" s="19"/>
      <c r="K19" s="19"/>
      <c r="O19" s="10"/>
    </row>
    <row r="20" spans="1:15" x14ac:dyDescent="0.2">
      <c r="A20" s="37">
        <v>41190</v>
      </c>
      <c r="B20" s="27">
        <f>'Conversion to Rate'!B21</f>
        <v>7</v>
      </c>
      <c r="C20" s="19">
        <f t="shared" si="1"/>
        <v>40.666666666666664</v>
      </c>
      <c r="D20" s="4">
        <f t="shared" si="2"/>
        <v>9</v>
      </c>
      <c r="E20" s="4">
        <f t="shared" si="3"/>
        <v>65</v>
      </c>
      <c r="F20" s="4">
        <f t="shared" si="3"/>
        <v>212.55</v>
      </c>
      <c r="G20" s="15">
        <f t="shared" si="3"/>
        <v>0</v>
      </c>
      <c r="H20" s="15">
        <f t="shared" si="3"/>
        <v>213.56666666666666</v>
      </c>
      <c r="I20" s="19"/>
      <c r="J20" s="19"/>
      <c r="K20" s="19"/>
      <c r="O20" s="10"/>
    </row>
    <row r="21" spans="1:15" x14ac:dyDescent="0.2">
      <c r="A21" s="37">
        <v>41217</v>
      </c>
      <c r="B21" s="27">
        <f>'Conversion to Rate'!B22</f>
        <v>27</v>
      </c>
      <c r="C21" s="19">
        <f t="shared" si="1"/>
        <v>40.666666666666664</v>
      </c>
      <c r="D21" s="4">
        <f t="shared" si="2"/>
        <v>20</v>
      </c>
      <c r="E21" s="4">
        <f t="shared" si="3"/>
        <v>65</v>
      </c>
      <c r="F21" s="4">
        <f t="shared" si="3"/>
        <v>212.55</v>
      </c>
      <c r="G21" s="15">
        <f t="shared" si="3"/>
        <v>0</v>
      </c>
      <c r="H21" s="15">
        <f t="shared" si="3"/>
        <v>213.56666666666666</v>
      </c>
      <c r="I21" s="19"/>
      <c r="K21" s="19"/>
      <c r="O21" s="10"/>
    </row>
    <row r="22" spans="1:15" x14ac:dyDescent="0.2">
      <c r="A22" s="38"/>
      <c r="B22" s="28"/>
    </row>
    <row r="23" spans="1:15" x14ac:dyDescent="0.2">
      <c r="A23" s="38"/>
      <c r="B23" s="28"/>
    </row>
    <row r="24" spans="1:15" x14ac:dyDescent="0.2">
      <c r="A24" s="38"/>
      <c r="B24" s="28"/>
    </row>
    <row r="25" spans="1:15" x14ac:dyDescent="0.2">
      <c r="A25" s="38"/>
      <c r="B25" s="28"/>
    </row>
    <row r="26" spans="1:15" x14ac:dyDescent="0.2">
      <c r="A26" s="38"/>
      <c r="B26" s="28"/>
    </row>
    <row r="27" spans="1:15" x14ac:dyDescent="0.2">
      <c r="A27" s="38"/>
      <c r="B27" s="28"/>
    </row>
    <row r="28" spans="1:15" x14ac:dyDescent="0.2">
      <c r="A28" s="38"/>
      <c r="B28" s="28"/>
    </row>
    <row r="29" spans="1:15" x14ac:dyDescent="0.2">
      <c r="A29" s="38"/>
      <c r="B29" s="28"/>
    </row>
    <row r="30" spans="1:15" x14ac:dyDescent="0.2">
      <c r="A30" s="38"/>
      <c r="B30" s="28"/>
    </row>
  </sheetData>
  <pageMargins left="0.39370078740157483" right="0.39370078740157483" top="0.78740157480314965" bottom="0.78740157480314965" header="0.39370078740157483" footer="0.39370078740157483"/>
  <pageSetup paperSize="9" orientation="portrait" r:id="rId1"/>
  <headerFooter alignWithMargins="0">
    <oddHeader>&amp;L&amp;"Arial,Bold"&amp;18SPC Chart Template - using Microsoft Excel</oddHeader>
    <oddFooter>&amp;LStacey Barr, November 2002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Conversion to Rate</vt:lpstr>
      <vt:lpstr>Event Rate</vt:lpstr>
      <vt:lpstr>Days Between Events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Useful Charts</dc:title>
  <dc:subject>Making Graphs Useful ebook</dc:subject>
  <dc:creator>Stacey Barr</dc:creator>
  <cp:lastModifiedBy>Stacey</cp:lastModifiedBy>
  <dcterms:created xsi:type="dcterms:W3CDTF">1996-10-14T23:33:28Z</dcterms:created>
  <dcterms:modified xsi:type="dcterms:W3CDTF">2012-11-14T08:27:24Z</dcterms:modified>
</cp:coreProperties>
</file>